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AppData\Local\Microsoft\Windows\INetCache\Content.Outlook\L94SRGFP\"/>
    </mc:Choice>
  </mc:AlternateContent>
  <bookViews>
    <workbookView xWindow="0" yWindow="0" windowWidth="19560" windowHeight="9405" firstSheet="1" activeTab="3"/>
  </bookViews>
  <sheets>
    <sheet name="SAŽETAK" sheetId="13" r:id="rId1"/>
    <sheet name="Račun prihoda i rashoda" sheetId="11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</sheets>
  <definedNames>
    <definedName name="_xlnm.Print_Area" localSheetId="1">'Račun prihoda i rashoda'!$A$1:$K$73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J23" i="13" l="1"/>
  <c r="H15" i="13"/>
  <c r="H24" i="13" s="1"/>
  <c r="J14" i="13"/>
  <c r="I14" i="13"/>
  <c r="K14" i="13" s="1"/>
  <c r="G14" i="13"/>
  <c r="F14" i="13"/>
  <c r="K13" i="13"/>
  <c r="J13" i="13"/>
  <c r="K12" i="13"/>
  <c r="J12" i="13"/>
  <c r="I11" i="13"/>
  <c r="J11" i="13" s="1"/>
  <c r="G11" i="13"/>
  <c r="G15" i="13" s="1"/>
  <c r="G24" i="13" s="1"/>
  <c r="F11" i="13"/>
  <c r="F15" i="13" s="1"/>
  <c r="J15" i="13" s="1"/>
  <c r="K10" i="13"/>
  <c r="J10" i="13"/>
  <c r="K9" i="13"/>
  <c r="J9" i="13"/>
  <c r="K11" i="13" l="1"/>
  <c r="K15" i="13"/>
  <c r="G21" i="6"/>
  <c r="G11" i="6"/>
  <c r="G26" i="6" s="1"/>
  <c r="C10" i="8"/>
  <c r="C13" i="5"/>
  <c r="C8" i="5"/>
  <c r="C17" i="5" s="1"/>
  <c r="G52" i="11"/>
  <c r="G50" i="11"/>
  <c r="G48" i="11"/>
  <c r="G44" i="11"/>
  <c r="G43" i="11" s="1"/>
  <c r="G42" i="11" s="1"/>
  <c r="G41" i="11" s="1"/>
  <c r="G34" i="11"/>
  <c r="G33" i="11"/>
  <c r="G31" i="11"/>
  <c r="G28" i="11"/>
  <c r="G25" i="11"/>
  <c r="G24" i="11"/>
  <c r="G20" i="11"/>
  <c r="G17" i="11"/>
  <c r="G15" i="11"/>
  <c r="G10" i="11"/>
  <c r="B10" i="8" l="1"/>
  <c r="K72" i="11" l="1"/>
  <c r="J72" i="11"/>
  <c r="E21" i="10" l="1"/>
  <c r="C21" i="10"/>
  <c r="E8" i="10" l="1"/>
  <c r="D8" i="10"/>
  <c r="B8" i="10"/>
  <c r="C8" i="10"/>
  <c r="H11" i="6"/>
  <c r="I11" i="6"/>
  <c r="F11" i="6"/>
  <c r="J20" i="6"/>
  <c r="K20" i="6"/>
  <c r="J16" i="6"/>
  <c r="K13" i="6"/>
  <c r="J13" i="6"/>
  <c r="D8" i="5"/>
  <c r="D13" i="5"/>
  <c r="E13" i="5"/>
  <c r="B13" i="5"/>
  <c r="K67" i="11" l="1"/>
  <c r="J67" i="11"/>
  <c r="I66" i="11"/>
  <c r="F66" i="11"/>
  <c r="J66" i="11" s="1"/>
  <c r="I69" i="11"/>
  <c r="I68" i="11" s="1"/>
  <c r="F44" i="11"/>
  <c r="H28" i="11"/>
  <c r="I28" i="11"/>
  <c r="F28" i="11"/>
  <c r="K30" i="11"/>
  <c r="J30" i="11"/>
  <c r="K16" i="11"/>
  <c r="J16" i="11"/>
  <c r="I15" i="11"/>
  <c r="H15" i="11"/>
  <c r="K15" i="11" s="1"/>
  <c r="F15" i="11"/>
  <c r="J15" i="11" s="1"/>
  <c r="K66" i="11" l="1"/>
  <c r="I64" i="11"/>
  <c r="I48" i="11"/>
  <c r="K73" i="11"/>
  <c r="J73" i="11"/>
  <c r="K71" i="11"/>
  <c r="J71" i="11"/>
  <c r="K70" i="11"/>
  <c r="J70" i="11"/>
  <c r="K65" i="11"/>
  <c r="J65" i="11"/>
  <c r="K64" i="11"/>
  <c r="K63" i="11"/>
  <c r="J63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I53" i="11"/>
  <c r="I52" i="11" s="1"/>
  <c r="F53" i="11"/>
  <c r="F52" i="11"/>
  <c r="K51" i="11"/>
  <c r="J51" i="11"/>
  <c r="I50" i="11"/>
  <c r="H50" i="11"/>
  <c r="F50" i="11"/>
  <c r="K49" i="11"/>
  <c r="J49" i="11"/>
  <c r="H48" i="11"/>
  <c r="F48" i="11"/>
  <c r="K47" i="11"/>
  <c r="J47" i="11"/>
  <c r="K46" i="11"/>
  <c r="J46" i="11"/>
  <c r="K45" i="11"/>
  <c r="J45" i="11"/>
  <c r="I44" i="11"/>
  <c r="H44" i="11"/>
  <c r="K36" i="11"/>
  <c r="J36" i="11"/>
  <c r="K35" i="11"/>
  <c r="J35" i="11"/>
  <c r="H34" i="11"/>
  <c r="H33" i="11" s="1"/>
  <c r="F34" i="11"/>
  <c r="F33" i="11" s="1"/>
  <c r="I33" i="11"/>
  <c r="K32" i="11"/>
  <c r="J32" i="11"/>
  <c r="I31" i="11"/>
  <c r="H31" i="11"/>
  <c r="F31" i="11"/>
  <c r="K29" i="11"/>
  <c r="J29" i="11"/>
  <c r="F27" i="11"/>
  <c r="K26" i="11"/>
  <c r="J26" i="11"/>
  <c r="I25" i="11"/>
  <c r="H24" i="11"/>
  <c r="F25" i="11"/>
  <c r="F24" i="11" s="1"/>
  <c r="K23" i="11"/>
  <c r="J23" i="11"/>
  <c r="I22" i="11"/>
  <c r="F22" i="11"/>
  <c r="K21" i="11"/>
  <c r="J21" i="11"/>
  <c r="I20" i="11"/>
  <c r="H20" i="11"/>
  <c r="F20" i="11"/>
  <c r="K19" i="11"/>
  <c r="J19" i="11"/>
  <c r="K18" i="11"/>
  <c r="J18" i="11"/>
  <c r="I17" i="11"/>
  <c r="H17" i="11"/>
  <c r="F17" i="11"/>
  <c r="K14" i="11"/>
  <c r="J14" i="11"/>
  <c r="I13" i="11"/>
  <c r="F13" i="11"/>
  <c r="K13" i="11" l="1"/>
  <c r="K22" i="11"/>
  <c r="K62" i="11"/>
  <c r="F43" i="11"/>
  <c r="F42" i="11" s="1"/>
  <c r="K34" i="11"/>
  <c r="J53" i="11"/>
  <c r="K25" i="11"/>
  <c r="K33" i="11"/>
  <c r="K31" i="11"/>
  <c r="K28" i="11"/>
  <c r="I24" i="11"/>
  <c r="K24" i="11" s="1"/>
  <c r="K20" i="11"/>
  <c r="K17" i="11"/>
  <c r="J17" i="11"/>
  <c r="F12" i="11"/>
  <c r="F11" i="11" s="1"/>
  <c r="F10" i="11" s="1"/>
  <c r="J13" i="11"/>
  <c r="J69" i="11"/>
  <c r="J64" i="11"/>
  <c r="K53" i="11"/>
  <c r="K68" i="11"/>
  <c r="K69" i="11"/>
  <c r="K52" i="11"/>
  <c r="K50" i="11"/>
  <c r="K48" i="11"/>
  <c r="H43" i="11"/>
  <c r="K44" i="11"/>
  <c r="J25" i="11"/>
  <c r="J44" i="11"/>
  <c r="I43" i="11"/>
  <c r="I42" i="11" s="1"/>
  <c r="J48" i="11"/>
  <c r="J50" i="11"/>
  <c r="J52" i="11"/>
  <c r="J34" i="11"/>
  <c r="J20" i="11"/>
  <c r="J22" i="11"/>
  <c r="J28" i="11"/>
  <c r="J31" i="11"/>
  <c r="J33" i="11"/>
  <c r="J68" i="11"/>
  <c r="I27" i="11"/>
  <c r="B21" i="10"/>
  <c r="F26" i="10"/>
  <c r="G26" i="10"/>
  <c r="G10" i="10"/>
  <c r="G11" i="10"/>
  <c r="G12" i="10"/>
  <c r="G13" i="10"/>
  <c r="G15" i="10"/>
  <c r="G16" i="10"/>
  <c r="G18" i="10"/>
  <c r="G23" i="10"/>
  <c r="G24" i="10"/>
  <c r="G25" i="10"/>
  <c r="G28" i="10"/>
  <c r="G29" i="10"/>
  <c r="G31" i="10"/>
  <c r="F10" i="10"/>
  <c r="F11" i="10"/>
  <c r="F12" i="10"/>
  <c r="F13" i="10"/>
  <c r="F15" i="10"/>
  <c r="F16" i="10"/>
  <c r="F18" i="10"/>
  <c r="F23" i="10"/>
  <c r="F24" i="10"/>
  <c r="F25" i="10"/>
  <c r="F28" i="10"/>
  <c r="F29" i="10"/>
  <c r="F31" i="10"/>
  <c r="D10" i="8"/>
  <c r="E10" i="8"/>
  <c r="H42" i="11" l="1"/>
  <c r="H41" i="11" s="1"/>
  <c r="F10" i="8"/>
  <c r="J24" i="11"/>
  <c r="K27" i="11"/>
  <c r="J27" i="11"/>
  <c r="K43" i="11"/>
  <c r="J43" i="11"/>
  <c r="F41" i="11"/>
  <c r="K12" i="11"/>
  <c r="I11" i="11"/>
  <c r="J12" i="11"/>
  <c r="J25" i="6"/>
  <c r="K25" i="6"/>
  <c r="I23" i="6"/>
  <c r="F23" i="6"/>
  <c r="K12" i="6"/>
  <c r="J12" i="6"/>
  <c r="G10" i="8"/>
  <c r="G11" i="8"/>
  <c r="G12" i="8"/>
  <c r="G13" i="8"/>
  <c r="G15" i="8"/>
  <c r="G16" i="8"/>
  <c r="J42" i="11" l="1"/>
  <c r="K42" i="11"/>
  <c r="I41" i="11"/>
  <c r="K11" i="11"/>
  <c r="I10" i="11"/>
  <c r="J11" i="11"/>
  <c r="J17" i="6"/>
  <c r="K17" i="6"/>
  <c r="K14" i="6"/>
  <c r="K15" i="6"/>
  <c r="K16" i="6"/>
  <c r="K18" i="6"/>
  <c r="K19" i="6"/>
  <c r="K22" i="6"/>
  <c r="K24" i="6"/>
  <c r="J14" i="6"/>
  <c r="J15" i="6"/>
  <c r="J18" i="6"/>
  <c r="J19" i="6"/>
  <c r="J22" i="6"/>
  <c r="J23" i="6"/>
  <c r="J24" i="6"/>
  <c r="H21" i="6"/>
  <c r="I21" i="6"/>
  <c r="F21" i="6"/>
  <c r="F26" i="6" s="1"/>
  <c r="K23" i="6"/>
  <c r="K21" i="6" l="1"/>
  <c r="K41" i="11"/>
  <c r="J41" i="11"/>
  <c r="K10" i="11"/>
  <c r="J10" i="11"/>
  <c r="J21" i="6"/>
  <c r="I26" i="6" l="1"/>
  <c r="J26" i="6" s="1"/>
  <c r="J11" i="6"/>
  <c r="K11" i="6"/>
  <c r="G10" i="5"/>
  <c r="G11" i="5"/>
  <c r="G15" i="5"/>
  <c r="G16" i="5"/>
  <c r="K26" i="6" l="1"/>
  <c r="F11" i="8" l="1"/>
  <c r="E9" i="8" l="1"/>
  <c r="E8" i="5"/>
  <c r="G17" i="5" s="1"/>
  <c r="B8" i="5"/>
  <c r="B17" i="5" s="1"/>
  <c r="G9" i="8" l="1"/>
  <c r="G8" i="5"/>
  <c r="F8" i="5"/>
  <c r="F12" i="8"/>
  <c r="F13" i="8"/>
  <c r="F16" i="8"/>
  <c r="F9" i="8"/>
  <c r="F10" i="5"/>
  <c r="F11" i="5"/>
  <c r="F15" i="5"/>
  <c r="F16" i="5"/>
  <c r="G21" i="10" l="1"/>
  <c r="F21" i="10"/>
  <c r="G8" i="10"/>
  <c r="F8" i="10" l="1"/>
  <c r="G13" i="5" l="1"/>
  <c r="F13" i="5" l="1"/>
</calcChain>
</file>

<file path=xl/sharedStrings.xml><?xml version="1.0" encoding="utf-8"?>
<sst xmlns="http://schemas.openxmlformats.org/spreadsheetml/2006/main" count="252" uniqueCount="147">
  <si>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</si>
  <si>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</si>
  <si>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</si>
  <si>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</si>
  <si>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</si>
  <si>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</si>
  <si>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</si>
  <si>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</si>
  <si>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</si>
  <si>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</si>
  <si>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</si>
  <si>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</si>
  <si>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>1 Opći prihodi i primici</t>
  </si>
  <si>
    <t>Prihodi od prodaje nefinancijske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</si>
  <si>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</si>
  <si>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</si>
  <si>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</si>
  <si>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</si>
  <si>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</si>
  <si>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</si>
  <si>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</si>
  <si>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</si>
  <si>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</si>
  <si>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</si>
  <si>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</si>
  <si>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</si>
  <si>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</si>
  <si>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</si>
  <si>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</si>
  <si>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</si>
  <si>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</si>
  <si>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</si>
  <si>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</si>
  <si>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</si>
  <si>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</si>
  <si>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</si>
  <si>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</si>
  <si>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</si>
  <si>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</si>
  <si>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</si>
  <si>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</si>
  <si>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</si>
  <si>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</si>
  <si>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</si>
  <si>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</si>
  <si>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</si>
  <si>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</si>
  <si>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</si>
  <si>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</si>
  <si>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Osnovno obrazovanje</t>
  </si>
  <si>
    <t>322 Školska kuhinja i posebne namjene</t>
  </si>
  <si>
    <t>Primici za rashode poslovanja</t>
  </si>
  <si>
    <t>Kapitalni primici iz državnog prpračuna-udžbenici</t>
  </si>
  <si>
    <t>Donacije</t>
  </si>
  <si>
    <t>Tekuće donacije</t>
  </si>
  <si>
    <t>MZO</t>
  </si>
  <si>
    <t>2 Posebne namjene</t>
  </si>
  <si>
    <t>3 Donacije</t>
  </si>
  <si>
    <t>Namirnice za školsku kuhinju-MZO</t>
  </si>
  <si>
    <t>UKUPNO</t>
  </si>
  <si>
    <t>Višak/manjak</t>
  </si>
  <si>
    <t>Tekuće pomoći iz proraćuna koji im nije nadležan</t>
  </si>
  <si>
    <t>Kapitalne pomoći iz proraćuna koji im nije nadležan</t>
  </si>
  <si>
    <t>Rashodi za materijal i energiju</t>
  </si>
  <si>
    <t>Rashodi za usluge</t>
  </si>
  <si>
    <t>Ostali nespomenuti rashodi</t>
  </si>
  <si>
    <t>Financijski rashodi</t>
  </si>
  <si>
    <t>Ostale naknade građanima i kućanstvima</t>
  </si>
  <si>
    <t>Rashodi za nabavu dugotrajne imovine</t>
  </si>
  <si>
    <t>Postrojenja i oprema</t>
  </si>
  <si>
    <t xml:space="preserve">Knjige </t>
  </si>
  <si>
    <t>Prihodi od imovine</t>
  </si>
  <si>
    <t>Prihodi od iznajmljivanja imovine</t>
  </si>
  <si>
    <t xml:space="preserve">Tekuće donacije </t>
  </si>
  <si>
    <t>Prihodi iz nadležnog proračuna za financiranje rashoda poslovanja</t>
  </si>
  <si>
    <t>IZVORNI PLAN ILI REBALANS 2025.*</t>
  </si>
  <si>
    <t>TEKUĆI PLAN 2025.*</t>
  </si>
  <si>
    <t>Prihodi od upravnih i administrativnih pristojbi, pristojbi po posebnim propisima i naknada</t>
  </si>
  <si>
    <t>Prihodi po posebnim propisima</t>
  </si>
  <si>
    <t>Ostali nespomenuti prihodi</t>
  </si>
  <si>
    <t xml:space="preserve"> Prihodi od prodaje proizvoda i robe te pruženih usluga. Prihodi od donacija, te povrati po ptotestiranim povratima</t>
  </si>
  <si>
    <t>Prihodi od prodaje proizvoda i usluga</t>
  </si>
  <si>
    <t>Donacije od pravnih i fizičkih osoba izvan općeg proračuna te povrat donacija i kapitalnih pomoći po protestiranim jamstvima</t>
  </si>
  <si>
    <t>Prihodi iz nadležnog proračuna i od HZZO-a temeljem ugovorenih obveza</t>
  </si>
  <si>
    <t>Prihodi iz nadležnog proračuna za financiranje redovne djelatnosti proračunskih korisnika</t>
  </si>
  <si>
    <t>Prihodi iz nadležnog proračuna za financiranje rashoda za nabavu nefinancijske imovine</t>
  </si>
  <si>
    <t>Plaće za prekovremeni rad</t>
  </si>
  <si>
    <t>Plaće za posebne uvjete rada</t>
  </si>
  <si>
    <t>Ostali rashodi za zaposlene</t>
  </si>
  <si>
    <t xml:space="preserve">Naknade za prijevoz djelatnika </t>
  </si>
  <si>
    <t>Pomoći proračunu i izvanproračunskim korisnicima iz drugih proračuna</t>
  </si>
  <si>
    <t>Pomoćiproračunskim korisnicima iz proračuna koji im nije nadležan</t>
  </si>
  <si>
    <t>Pomoći temeljem prijenosa EU sredstava</t>
  </si>
  <si>
    <t>Tekuće pomoći iz državnog proračuna temeljem prijenosa EU sredstava</t>
  </si>
  <si>
    <t>Doprinosi na plaće</t>
  </si>
  <si>
    <t>Doprinosi za zdravstveno osiguranje</t>
  </si>
  <si>
    <t>Stručno osposobljavanje djelatnika</t>
  </si>
  <si>
    <t>Ostale naknade troškova zaposlenima</t>
  </si>
  <si>
    <t>Naknade troškova osobama izvan radnog odnosa</t>
  </si>
  <si>
    <t>Ostali financijski rashodi</t>
  </si>
  <si>
    <t>Naknade građanima i kućanstvima na temelju osiguranja i druge naknade</t>
  </si>
  <si>
    <t>Grad Vukovar</t>
  </si>
  <si>
    <t>Namirnice za produženi boravak - roditelji</t>
  </si>
  <si>
    <t>Sportska igrališta</t>
  </si>
  <si>
    <t>Vukovarsko-srijemska županija</t>
  </si>
  <si>
    <t>Predsjednica Školskog odbora:</t>
  </si>
  <si>
    <t>Prihodi od iznajmljivanja školske dvorane</t>
  </si>
  <si>
    <t>Prihodi od osnivača - Grad Vukovar</t>
  </si>
  <si>
    <t>Primici iz državnog proračuna - plaće i ostala primanja zaposlenika</t>
  </si>
  <si>
    <t>Primici iz državnog proračuna - prehrana učenika</t>
  </si>
  <si>
    <t>Prihodi temeljem prijenosa EU fondova iz proračuna osnivača</t>
  </si>
  <si>
    <t xml:space="preserve">Grad Vukovar </t>
  </si>
  <si>
    <t>32 Obrazovanje</t>
  </si>
  <si>
    <t xml:space="preserve">** AKO Opći i Posebni dio polugodišnjeg izvještaja ne sadrži "TEKUĆI PLAN 2025.", "INDEKS"("OSTVARENJE/IZVRŠENJE 1.-12.2025."/"TEKUĆI PLAN 2025.") iskazuje se kao "OSTVARENJE/IZVRŠENJE 1.-12.2025."/"IZVORNI PLAN 2025." ODNOSNO "REBALANS 2025." </t>
  </si>
  <si>
    <t xml:space="preserve">OSTVARENJE/IZVRŠENJE 
1.-12.2025. </t>
  </si>
  <si>
    <t>Pomoći od izvanproračunskih korisnika</t>
  </si>
  <si>
    <t>Tekuće pomoći od izvanproračunskih korisnika</t>
  </si>
  <si>
    <t xml:space="preserve">OSTVARENJE/ IZVRŠENJE 
1.-12.2024. </t>
  </si>
  <si>
    <t xml:space="preserve">OSTVARENJE/ IZVRŠENJE 
1.-12.2025. </t>
  </si>
  <si>
    <t>Rashodi za donacije, kazne, naknade šteta i kapitalne pomoći</t>
  </si>
  <si>
    <t>Primici iz nenadležnog proračuna  - Vukovarsko-srijemska županija</t>
  </si>
  <si>
    <t>Prihodi od iznajmljivanje školskih prostora</t>
  </si>
  <si>
    <t xml:space="preserve">OSTVARENJE/IZVRŠENJE 
1.-12.2024. </t>
  </si>
  <si>
    <t xml:space="preserve"> IZVRŠENJE 
1.-12.2024. </t>
  </si>
  <si>
    <t xml:space="preserve"> IZVRŠENJE 
1.-12.2025. </t>
  </si>
  <si>
    <t xml:space="preserve">Osnovna škola Dragutina Tadijanovića </t>
  </si>
  <si>
    <t>240. Vukovarske brigade 24A Vukovar</t>
  </si>
  <si>
    <t xml:space="preserve"> Najam dvorane i prodaja starog papira</t>
  </si>
  <si>
    <t xml:space="preserve"> Produženi boravak-roditelji i glazbena-roditelji</t>
  </si>
  <si>
    <t xml:space="preserve">  Najam dvorane</t>
  </si>
  <si>
    <t>Prihodi od uplata roditelja za produženi boravak i glazbenu školu</t>
  </si>
  <si>
    <t>Rashodi za dodatna ulaganja na nefinancijskoj imovini</t>
  </si>
  <si>
    <t>PROJEKT</t>
  </si>
  <si>
    <t>Osnovna škola Dragutina Tadijanovića, Vukovar</t>
  </si>
  <si>
    <t>01//20</t>
  </si>
  <si>
    <t>KLASA:400-02/26-01/20</t>
  </si>
  <si>
    <t>URBROJ.2188-81-01-26-01</t>
  </si>
  <si>
    <t>U Vukovaru, 18.03.2026. godine</t>
  </si>
  <si>
    <t>Adrijana Kordić</t>
  </si>
  <si>
    <t>URBROJ: 2188-81-01-26-01</t>
  </si>
  <si>
    <t>Osnovna škola Dragutina Tadijanović, Vukovar</t>
  </si>
  <si>
    <t>OSTVARENJE/IZVRŠENJE 
1-12/2024.</t>
  </si>
  <si>
    <t>Napomena : Iznosi u stupcima "OSTVARENJE/IZVRŠENJE 1.-12.2024." i "OSTVARENJE/IZVRŠENJE 1.-12. 2025." iskazuju se na dvije decimale.</t>
  </si>
  <si>
    <t>Prijenos eu sredstava</t>
  </si>
  <si>
    <t>Produženi boravak-roditelji, sufinanciranje glazbene-roditelji</t>
  </si>
  <si>
    <t>KLASA: 400-02/26-01/20</t>
  </si>
  <si>
    <t>GODIŠNJE IZVRŠENJE FINANCIJSKOG PLANA OSNOVNE ŠKOLE DRAGUTINA TADIJANOVIĆA  ZA 2025. GODINU (1.1.-31.12.2025.G.)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</si>
</sst>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;[Red]0.00"/>
    <numFmt numFmtId="165" formatCode="#,##0;[Red]#,##0"/>
    <numFmt numFmtId="166" formatCode="#,##0.00;[Red]#,##0.00"/>
    <numFmt numFmtId="167" formatCode="0;[Red]0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  <charset val="238"/>
    </font>
    <font>
      <b/>
      <sz val="14"/>
      <color indexed="8"/>
      <name val="Arial Narrow"/>
      <family val="2"/>
      <charset val="238"/>
    </font>
    <font>
      <b/>
      <i/>
      <sz val="14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i/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i/>
      <sz val="18"/>
      <color indexed="8"/>
      <name val="Arial Narrow"/>
      <family val="2"/>
      <charset val="238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sz val="18"/>
      <color indexed="8"/>
      <name val="Arial Narrow"/>
      <family val="2"/>
      <charset val="238"/>
    </font>
    <font>
      <b/>
      <i/>
      <sz val="12"/>
      <color rgb="FFFF0000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Arial Narrow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1" fillId="0" borderId="0" xfId="0" applyFont="1"/>
    <xf numFmtId="0" fontId="0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166" fontId="20" fillId="0" borderId="3" xfId="0" applyNumberFormat="1" applyFont="1" applyBorder="1"/>
    <xf numFmtId="166" fontId="19" fillId="0" borderId="3" xfId="0" applyNumberFormat="1" applyFont="1" applyBorder="1"/>
    <xf numFmtId="4" fontId="20" fillId="2" borderId="3" xfId="0" applyNumberFormat="1" applyFont="1" applyFill="1" applyBorder="1" applyAlignment="1">
      <alignment horizontal="right"/>
    </xf>
    <xf numFmtId="4" fontId="20" fillId="0" borderId="3" xfId="0" applyNumberFormat="1" applyFont="1" applyBorder="1"/>
    <xf numFmtId="0" fontId="21" fillId="2" borderId="3" xfId="0" quotePrefix="1" applyFont="1" applyFill="1" applyBorder="1" applyAlignment="1">
      <alignment horizontal="left" vertical="center" wrapText="1" indent="1"/>
    </xf>
    <xf numFmtId="0" fontId="21" fillId="2" borderId="3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wrapText="1" indent="1"/>
    </xf>
    <xf numFmtId="4" fontId="19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4" fontId="11" fillId="2" borderId="3" xfId="0" applyNumberFormat="1" applyFont="1" applyFill="1" applyBorder="1"/>
    <xf numFmtId="0" fontId="24" fillId="2" borderId="3" xfId="0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0" fontId="26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4" fontId="27" fillId="2" borderId="3" xfId="0" applyNumberFormat="1" applyFont="1" applyFill="1" applyBorder="1" applyAlignment="1">
      <alignment horizontal="right"/>
    </xf>
    <xf numFmtId="4" fontId="28" fillId="0" borderId="3" xfId="0" applyNumberFormat="1" applyFont="1" applyBorder="1"/>
    <xf numFmtId="0" fontId="26" fillId="2" borderId="3" xfId="0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 wrapText="1"/>
    </xf>
    <xf numFmtId="0" fontId="16" fillId="0" borderId="0" xfId="0" applyFont="1"/>
    <xf numFmtId="0" fontId="10" fillId="0" borderId="0" xfId="0" applyFont="1" applyAlignment="1">
      <alignment horizontal="center" vertical="center" wrapText="1"/>
    </xf>
    <xf numFmtId="4" fontId="19" fillId="0" borderId="3" xfId="0" applyNumberFormat="1" applyFont="1" applyBorder="1"/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/>
    <xf numFmtId="0" fontId="25" fillId="0" borderId="0" xfId="0" applyFont="1"/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12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/>
    </xf>
    <xf numFmtId="165" fontId="12" fillId="0" borderId="3" xfId="0" applyNumberFormat="1" applyFont="1" applyBorder="1" applyAlignment="1">
      <alignment horizontal="right"/>
    </xf>
    <xf numFmtId="0" fontId="24" fillId="3" borderId="1" xfId="0" applyFont="1" applyFill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27" fillId="0" borderId="0" xfId="0" applyFont="1"/>
    <xf numFmtId="0" fontId="12" fillId="0" borderId="3" xfId="0" quotePrefix="1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30" fillId="0" borderId="0" xfId="0" applyFont="1"/>
    <xf numFmtId="0" fontId="4" fillId="0" borderId="0" xfId="0" applyFont="1" applyAlignment="1">
      <alignment vertical="center" wrapText="1"/>
    </xf>
    <xf numFmtId="0" fontId="30" fillId="0" borderId="6" xfId="0" applyFont="1" applyBorder="1"/>
    <xf numFmtId="0" fontId="36" fillId="0" borderId="0" xfId="0" applyFont="1" applyAlignment="1">
      <alignment vertical="top" wrapText="1"/>
    </xf>
    <xf numFmtId="166" fontId="12" fillId="2" borderId="3" xfId="0" applyNumberFormat="1" applyFont="1" applyFill="1" applyBorder="1" applyAlignment="1">
      <alignment horizontal="right"/>
    </xf>
    <xf numFmtId="167" fontId="25" fillId="0" borderId="3" xfId="0" applyNumberFormat="1" applyFont="1" applyBorder="1"/>
    <xf numFmtId="166" fontId="27" fillId="2" borderId="3" xfId="0" applyNumberFormat="1" applyFont="1" applyFill="1" applyBorder="1" applyAlignment="1">
      <alignment horizontal="right"/>
    </xf>
    <xf numFmtId="0" fontId="21" fillId="2" borderId="3" xfId="0" applyFont="1" applyFill="1" applyBorder="1" applyAlignment="1">
      <alignment horizontal="left" vertical="center"/>
    </xf>
    <xf numFmtId="0" fontId="28" fillId="0" borderId="3" xfId="0" applyFont="1" applyBorder="1"/>
    <xf numFmtId="166" fontId="27" fillId="2" borderId="3" xfId="0" applyNumberFormat="1" applyFont="1" applyFill="1" applyBorder="1" applyAlignment="1">
      <alignment horizontal="right" wrapText="1"/>
    </xf>
    <xf numFmtId="0" fontId="21" fillId="2" borderId="3" xfId="0" applyFont="1" applyFill="1" applyBorder="1" applyAlignment="1">
      <alignment horizontal="left" vertical="center" wrapText="1"/>
    </xf>
    <xf numFmtId="164" fontId="28" fillId="0" borderId="3" xfId="0" applyNumberFormat="1" applyFont="1" applyBorder="1"/>
    <xf numFmtId="0" fontId="28" fillId="0" borderId="0" xfId="0" applyFont="1"/>
    <xf numFmtId="0" fontId="0" fillId="0" borderId="0" xfId="0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horizontal="left" vertical="center" wrapText="1" indent="1"/>
    </xf>
    <xf numFmtId="0" fontId="26" fillId="2" borderId="3" xfId="0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wrapText="1"/>
    </xf>
    <xf numFmtId="4" fontId="22" fillId="2" borderId="3" xfId="0" applyNumberFormat="1" applyFont="1" applyFill="1" applyBorder="1" applyAlignment="1">
      <alignment horizontal="right" wrapText="1"/>
    </xf>
    <xf numFmtId="166" fontId="28" fillId="0" borderId="3" xfId="0" applyNumberFormat="1" applyFont="1" applyBorder="1"/>
    <xf numFmtId="166" fontId="25" fillId="0" borderId="3" xfId="0" applyNumberFormat="1" applyFont="1" applyBorder="1"/>
    <xf numFmtId="166" fontId="25" fillId="2" borderId="3" xfId="0" applyNumberFormat="1" applyFont="1" applyFill="1" applyBorder="1" applyAlignment="1">
      <alignment horizontal="right"/>
    </xf>
    <xf numFmtId="166" fontId="25" fillId="2" borderId="3" xfId="0" applyNumberFormat="1" applyFont="1" applyFill="1" applyBorder="1" applyAlignment="1">
      <alignment horizontal="right" wrapText="1"/>
    </xf>
    <xf numFmtId="0" fontId="22" fillId="0" borderId="0" xfId="0" applyFont="1" applyAlignment="1">
      <alignment vertical="center" wrapText="1"/>
    </xf>
    <xf numFmtId="0" fontId="24" fillId="2" borderId="3" xfId="0" applyFont="1" applyFill="1" applyBorder="1" applyAlignment="1">
      <alignment horizontal="left" vertical="center"/>
    </xf>
    <xf numFmtId="0" fontId="6" fillId="0" borderId="0" xfId="0" applyFont="1"/>
    <xf numFmtId="4" fontId="22" fillId="2" borderId="0" xfId="0" applyNumberFormat="1" applyFont="1" applyFill="1" applyBorder="1" applyAlignment="1">
      <alignment horizontal="right"/>
    </xf>
    <xf numFmtId="4" fontId="22" fillId="2" borderId="0" xfId="0" applyNumberFormat="1" applyFont="1" applyFill="1" applyBorder="1" applyAlignment="1">
      <alignment horizontal="right" wrapText="1"/>
    </xf>
    <xf numFmtId="4" fontId="12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vertical="center" wrapText="1"/>
    </xf>
    <xf numFmtId="4" fontId="12" fillId="3" borderId="3" xfId="0" quotePrefix="1" applyNumberFormat="1" applyFont="1" applyFill="1" applyBorder="1" applyAlignment="1">
      <alignment horizontal="left" wrapText="1"/>
    </xf>
    <xf numFmtId="4" fontId="12" fillId="3" borderId="3" xfId="0" applyNumberFormat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left" vertical="center" wrapText="1"/>
    </xf>
    <xf numFmtId="4" fontId="21" fillId="3" borderId="3" xfId="0" applyNumberFormat="1" applyFont="1" applyFill="1" applyBorder="1" applyAlignment="1">
      <alignment wrapText="1"/>
    </xf>
    <xf numFmtId="4" fontId="12" fillId="3" borderId="3" xfId="0" applyNumberFormat="1" applyFont="1" applyFill="1" applyBorder="1" applyAlignment="1">
      <alignment horizontal="right"/>
    </xf>
    <xf numFmtId="4" fontId="24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vertical="center"/>
    </xf>
    <xf numFmtId="4" fontId="21" fillId="3" borderId="3" xfId="0" applyNumberFormat="1" applyFont="1" applyFill="1" applyBorder="1" applyAlignment="1">
      <alignment vertical="center"/>
    </xf>
    <xf numFmtId="4" fontId="24" fillId="3" borderId="3" xfId="0" applyNumberFormat="1" applyFont="1" applyFill="1" applyBorder="1" applyAlignment="1">
      <alignment vertical="center"/>
    </xf>
    <xf numFmtId="4" fontId="21" fillId="3" borderId="3" xfId="0" applyNumberFormat="1" applyFont="1" applyFill="1" applyBorder="1" applyAlignment="1">
      <alignment vertical="center" wrapText="1"/>
    </xf>
    <xf numFmtId="0" fontId="39" fillId="0" borderId="0" xfId="0" applyFont="1"/>
    <xf numFmtId="0" fontId="40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25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 wrapText="1"/>
    </xf>
    <xf numFmtId="0" fontId="21" fillId="2" borderId="3" xfId="0" applyFont="1" applyFill="1" applyBorder="1" applyAlignment="1">
      <alignment vertical="center" wrapText="1"/>
    </xf>
    <xf numFmtId="0" fontId="19" fillId="0" borderId="0" xfId="0" applyFont="1"/>
    <xf numFmtId="0" fontId="21" fillId="3" borderId="2" xfId="0" applyFont="1" applyFill="1" applyBorder="1" applyAlignment="1">
      <alignment vertical="center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" fontId="21" fillId="3" borderId="0" xfId="0" applyNumberFormat="1" applyFont="1" applyFill="1" applyBorder="1" applyAlignment="1">
      <alignment wrapText="1"/>
    </xf>
    <xf numFmtId="4" fontId="12" fillId="3" borderId="0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0" fontId="15" fillId="0" borderId="0" xfId="0" applyFont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12" fillId="3" borderId="1" xfId="0" quotePrefix="1" applyFont="1" applyFill="1" applyBorder="1" applyAlignment="1">
      <alignment horizontal="left" wrapText="1"/>
    </xf>
    <xf numFmtId="0" fontId="12" fillId="3" borderId="2" xfId="0" quotePrefix="1" applyFont="1" applyFill="1" applyBorder="1" applyAlignment="1">
      <alignment horizontal="left" wrapText="1"/>
    </xf>
    <xf numFmtId="0" fontId="12" fillId="3" borderId="4" xfId="0" quotePrefix="1" applyFont="1" applyFill="1" applyBorder="1" applyAlignment="1">
      <alignment horizontal="left" wrapText="1"/>
    </xf>
    <xf numFmtId="0" fontId="12" fillId="3" borderId="3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21" fillId="0" borderId="2" xfId="0" applyFont="1" applyBorder="1" applyAlignment="1">
      <alignment vertical="center"/>
    </xf>
    <xf numFmtId="0" fontId="24" fillId="0" borderId="1" xfId="0" quotePrefix="1" applyFont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/>
    </xf>
    <xf numFmtId="0" fontId="24" fillId="0" borderId="1" xfId="0" quotePrefix="1" applyFont="1" applyBorder="1" applyAlignment="1">
      <alignment horizontal="left" vertical="center" wrapText="1"/>
    </xf>
    <xf numFmtId="0" fontId="24" fillId="3" borderId="1" xfId="0" quotePrefix="1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Layout" workbookViewId="0">
      <selection sqref="A1:K1"/>
    </sheetView>
  </sheetViews>
  <sheetFormatPr defaultRowHeight="15" x14ac:dyDescent="0.25"/>
  <cols>
    <col min="6" max="6" width="12.85546875" customWidth="1"/>
    <col min="7" max="7" width="12.7109375" customWidth="1"/>
    <col min="8" max="8" width="10.85546875" customWidth="1"/>
    <col min="9" max="9" width="13.42578125" customWidth="1"/>
  </cols>
  <sheetData>
    <row r="1" spans="1:11" ht="18" x14ac:dyDescent="0.25">
      <c r="A1" s="143" t="s">
        <v>146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15.75" x14ac:dyDescent="0.25">
      <c r="A2" s="144" t="s">
        <v>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18" x14ac:dyDescent="0.25">
      <c r="A3" s="46"/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18" x14ac:dyDescent="0.25">
      <c r="A4" s="143" t="s">
        <v>40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1" ht="15.75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5.75" x14ac:dyDescent="0.25">
      <c r="A6" s="136" t="s">
        <v>48</v>
      </c>
      <c r="B6" s="136"/>
      <c r="C6" s="136"/>
      <c r="D6" s="136"/>
      <c r="E6" s="136"/>
      <c r="F6" s="48"/>
      <c r="G6" s="49"/>
      <c r="H6" s="49"/>
      <c r="I6" s="49"/>
      <c r="J6" s="50"/>
      <c r="K6" s="50"/>
    </row>
    <row r="7" spans="1:11" ht="63" x14ac:dyDescent="0.25">
      <c r="A7" s="137" t="s">
        <v>7</v>
      </c>
      <c r="B7" s="137"/>
      <c r="C7" s="137"/>
      <c r="D7" s="137"/>
      <c r="E7" s="137"/>
      <c r="F7" s="114" t="s">
        <v>141</v>
      </c>
      <c r="G7" s="114" t="s">
        <v>75</v>
      </c>
      <c r="H7" s="114" t="s">
        <v>76</v>
      </c>
      <c r="I7" s="114" t="s">
        <v>114</v>
      </c>
      <c r="J7" s="114" t="s">
        <v>14</v>
      </c>
      <c r="K7" s="114" t="s">
        <v>38</v>
      </c>
    </row>
    <row r="8" spans="1:11" ht="31.5" x14ac:dyDescent="0.25">
      <c r="A8" s="141">
        <v>1</v>
      </c>
      <c r="B8" s="141"/>
      <c r="C8" s="141"/>
      <c r="D8" s="141"/>
      <c r="E8" s="142"/>
      <c r="F8" s="114">
        <v>2</v>
      </c>
      <c r="G8" s="51">
        <v>3</v>
      </c>
      <c r="H8" s="51">
        <v>4</v>
      </c>
      <c r="I8" s="51">
        <v>5</v>
      </c>
      <c r="J8" s="51" t="s">
        <v>26</v>
      </c>
      <c r="K8" s="51" t="s">
        <v>27</v>
      </c>
    </row>
    <row r="9" spans="1:11" ht="15.75" x14ac:dyDescent="0.25">
      <c r="A9" s="122" t="s">
        <v>16</v>
      </c>
      <c r="B9" s="123"/>
      <c r="C9" s="123"/>
      <c r="D9" s="123"/>
      <c r="E9" s="129"/>
      <c r="F9" s="101">
        <v>2546059</v>
      </c>
      <c r="G9" s="93">
        <v>3022332</v>
      </c>
      <c r="H9" s="93">
        <v>0</v>
      </c>
      <c r="I9" s="93">
        <v>2984389.65</v>
      </c>
      <c r="J9" s="52">
        <f>I9/F9*100</f>
        <v>117.21604448286547</v>
      </c>
      <c r="K9" s="53" t="e">
        <f>I9/H9*100</f>
        <v>#DIV/0!</v>
      </c>
    </row>
    <row r="10" spans="1:11" ht="15.75" x14ac:dyDescent="0.25">
      <c r="A10" s="130" t="s">
        <v>15</v>
      </c>
      <c r="B10" s="129"/>
      <c r="C10" s="129"/>
      <c r="D10" s="129"/>
      <c r="E10" s="129"/>
      <c r="F10" s="101">
        <v>0</v>
      </c>
      <c r="G10" s="93">
        <v>0</v>
      </c>
      <c r="H10" s="93">
        <v>0</v>
      </c>
      <c r="I10" s="93">
        <v>0</v>
      </c>
      <c r="J10" s="52" t="e">
        <f t="shared" ref="J10:J15" si="0">I10/F10*100</f>
        <v>#DIV/0!</v>
      </c>
      <c r="K10" s="53" t="e">
        <f t="shared" ref="K10:K15" si="1">I10/H10*100</f>
        <v>#DIV/0!</v>
      </c>
    </row>
    <row r="11" spans="1:11" ht="15.75" x14ac:dyDescent="0.25">
      <c r="A11" s="131" t="s">
        <v>0</v>
      </c>
      <c r="B11" s="132"/>
      <c r="C11" s="132"/>
      <c r="D11" s="132"/>
      <c r="E11" s="133"/>
      <c r="F11" s="102">
        <f>SUM(F9:F10)</f>
        <v>2546059</v>
      </c>
      <c r="G11" s="103">
        <f>SUM(G9:G10)</f>
        <v>3022332</v>
      </c>
      <c r="H11" s="103">
        <v>0</v>
      </c>
      <c r="I11" s="103">
        <f>SUM(I9:I10)</f>
        <v>2984389.65</v>
      </c>
      <c r="J11" s="52">
        <f t="shared" si="0"/>
        <v>117.21604448286547</v>
      </c>
      <c r="K11" s="53" t="e">
        <f t="shared" si="1"/>
        <v>#DIV/0!</v>
      </c>
    </row>
    <row r="12" spans="1:11" ht="15.75" x14ac:dyDescent="0.25">
      <c r="A12" s="134" t="s">
        <v>17</v>
      </c>
      <c r="B12" s="123"/>
      <c r="C12" s="123"/>
      <c r="D12" s="123"/>
      <c r="E12" s="123"/>
      <c r="F12" s="94">
        <v>2543163</v>
      </c>
      <c r="G12" s="93">
        <v>2954332</v>
      </c>
      <c r="H12" s="93">
        <v>0</v>
      </c>
      <c r="I12" s="93">
        <v>3184180.14</v>
      </c>
      <c r="J12" s="52">
        <f t="shared" si="0"/>
        <v>125.20550747238775</v>
      </c>
      <c r="K12" s="53" t="e">
        <f t="shared" si="1"/>
        <v>#DIV/0!</v>
      </c>
    </row>
    <row r="13" spans="1:11" ht="15.75" x14ac:dyDescent="0.25">
      <c r="A13" s="130" t="s">
        <v>18</v>
      </c>
      <c r="B13" s="129"/>
      <c r="C13" s="129"/>
      <c r="D13" s="129"/>
      <c r="E13" s="129"/>
      <c r="F13" s="101">
        <v>18759</v>
      </c>
      <c r="G13" s="93">
        <v>83000</v>
      </c>
      <c r="H13" s="93">
        <v>0</v>
      </c>
      <c r="I13" s="93">
        <v>19411.169999999998</v>
      </c>
      <c r="J13" s="52">
        <f t="shared" si="0"/>
        <v>103.47657124580201</v>
      </c>
      <c r="K13" s="53" t="e">
        <f t="shared" si="1"/>
        <v>#DIV/0!</v>
      </c>
    </row>
    <row r="14" spans="1:11" ht="15.75" x14ac:dyDescent="0.25">
      <c r="A14" s="54" t="s">
        <v>1</v>
      </c>
      <c r="B14" s="113"/>
      <c r="C14" s="113"/>
      <c r="D14" s="113"/>
      <c r="E14" s="113"/>
      <c r="F14" s="102">
        <f>SUM(F12:F13)</f>
        <v>2561922</v>
      </c>
      <c r="G14" s="99">
        <f>SUM(G12:G13)</f>
        <v>3037332</v>
      </c>
      <c r="H14" s="99">
        <v>0</v>
      </c>
      <c r="I14" s="99">
        <f>SUM(I12:I13)</f>
        <v>3203591.31</v>
      </c>
      <c r="J14" s="52">
        <f t="shared" si="0"/>
        <v>125.04640305208356</v>
      </c>
      <c r="K14" s="53" t="e">
        <f t="shared" si="1"/>
        <v>#DIV/0!</v>
      </c>
    </row>
    <row r="15" spans="1:11" ht="15.75" x14ac:dyDescent="0.25">
      <c r="A15" s="135" t="s">
        <v>2</v>
      </c>
      <c r="B15" s="132"/>
      <c r="C15" s="132"/>
      <c r="D15" s="132"/>
      <c r="E15" s="132"/>
      <c r="F15" s="104">
        <f>F11-F14</f>
        <v>-15863</v>
      </c>
      <c r="G15" s="104">
        <f t="shared" ref="G15:H15" si="2">G11-G14</f>
        <v>-15000</v>
      </c>
      <c r="H15" s="104">
        <f t="shared" si="2"/>
        <v>0</v>
      </c>
      <c r="I15" s="104">
        <v>-219377.35</v>
      </c>
      <c r="J15" s="52">
        <f t="shared" si="0"/>
        <v>1382.9499464161886</v>
      </c>
      <c r="K15" s="53" t="e">
        <f t="shared" si="1"/>
        <v>#DIV/0!</v>
      </c>
    </row>
    <row r="16" spans="1:11" ht="195" customHeight="1" x14ac:dyDescent="0.25">
      <c r="A16" s="115"/>
      <c r="B16" s="56"/>
      <c r="C16" s="56"/>
      <c r="D16" s="56"/>
      <c r="E16" s="56"/>
      <c r="F16" s="56"/>
      <c r="G16" s="56"/>
      <c r="H16" s="56"/>
      <c r="I16" s="56"/>
      <c r="J16" s="57"/>
      <c r="K16" s="57"/>
    </row>
    <row r="17" spans="1:11" ht="15.75" x14ac:dyDescent="0.25">
      <c r="A17" s="136" t="s">
        <v>45</v>
      </c>
      <c r="B17" s="136"/>
      <c r="C17" s="136"/>
      <c r="D17" s="136"/>
      <c r="E17" s="136"/>
      <c r="F17" s="56"/>
      <c r="G17" s="56"/>
      <c r="H17" s="56"/>
      <c r="I17" s="56"/>
      <c r="J17" s="57"/>
      <c r="K17" s="57"/>
    </row>
    <row r="18" spans="1:11" ht="63" x14ac:dyDescent="0.25">
      <c r="A18" s="137" t="s">
        <v>7</v>
      </c>
      <c r="B18" s="137"/>
      <c r="C18" s="137"/>
      <c r="D18" s="137"/>
      <c r="E18" s="137"/>
      <c r="F18" s="114" t="s">
        <v>122</v>
      </c>
      <c r="G18" s="51" t="s">
        <v>75</v>
      </c>
      <c r="H18" s="51" t="s">
        <v>76</v>
      </c>
      <c r="I18" s="51" t="s">
        <v>114</v>
      </c>
      <c r="J18" s="51" t="s">
        <v>14</v>
      </c>
      <c r="K18" s="51" t="s">
        <v>38</v>
      </c>
    </row>
    <row r="19" spans="1:11" ht="31.5" x14ac:dyDescent="0.25">
      <c r="A19" s="138">
        <v>1</v>
      </c>
      <c r="B19" s="139"/>
      <c r="C19" s="139"/>
      <c r="D19" s="139"/>
      <c r="E19" s="139"/>
      <c r="F19" s="58">
        <v>2</v>
      </c>
      <c r="G19" s="51">
        <v>3</v>
      </c>
      <c r="H19" s="51">
        <v>4</v>
      </c>
      <c r="I19" s="51">
        <v>5</v>
      </c>
      <c r="J19" s="51" t="s">
        <v>26</v>
      </c>
      <c r="K19" s="51" t="s">
        <v>27</v>
      </c>
    </row>
    <row r="20" spans="1:11" ht="15.75" x14ac:dyDescent="0.25">
      <c r="A20" s="122" t="s">
        <v>19</v>
      </c>
      <c r="B20" s="140"/>
      <c r="C20" s="140"/>
      <c r="D20" s="140"/>
      <c r="E20" s="140"/>
      <c r="F20" s="100">
        <v>0</v>
      </c>
      <c r="G20" s="93">
        <v>0</v>
      </c>
      <c r="H20" s="93">
        <v>0</v>
      </c>
      <c r="I20" s="93">
        <v>0</v>
      </c>
      <c r="J20" s="52"/>
      <c r="K20" s="52"/>
    </row>
    <row r="21" spans="1:11" ht="15.75" x14ac:dyDescent="0.25">
      <c r="A21" s="122" t="s">
        <v>20</v>
      </c>
      <c r="B21" s="123"/>
      <c r="C21" s="123"/>
      <c r="D21" s="123"/>
      <c r="E21" s="123"/>
      <c r="F21" s="94">
        <v>0</v>
      </c>
      <c r="G21" s="93">
        <v>0</v>
      </c>
      <c r="H21" s="93">
        <v>0</v>
      </c>
      <c r="I21" s="93">
        <v>0</v>
      </c>
      <c r="J21" s="52"/>
      <c r="K21" s="52"/>
    </row>
    <row r="22" spans="1:11" ht="15.75" x14ac:dyDescent="0.25">
      <c r="A22" s="124" t="s">
        <v>39</v>
      </c>
      <c r="B22" s="125"/>
      <c r="C22" s="125"/>
      <c r="D22" s="125"/>
      <c r="E22" s="126"/>
      <c r="F22" s="95"/>
      <c r="G22" s="96"/>
      <c r="H22" s="96"/>
      <c r="I22" s="96"/>
      <c r="J22" s="59"/>
      <c r="K22" s="59"/>
    </row>
    <row r="23" spans="1:11" ht="15.75" x14ac:dyDescent="0.25">
      <c r="A23" s="122" t="s">
        <v>11</v>
      </c>
      <c r="B23" s="123"/>
      <c r="C23" s="123"/>
      <c r="D23" s="123"/>
      <c r="E23" s="123"/>
      <c r="F23" s="94">
        <v>20034.72</v>
      </c>
      <c r="G23" s="93">
        <v>0</v>
      </c>
      <c r="H23" s="93">
        <v>0</v>
      </c>
      <c r="I23" s="93">
        <v>-15000</v>
      </c>
      <c r="J23" s="52" t="e">
        <f>I3/F3*100</f>
        <v>#DIV/0!</v>
      </c>
      <c r="K23" s="52"/>
    </row>
    <row r="24" spans="1:11" ht="15.75" x14ac:dyDescent="0.25">
      <c r="A24" s="122" t="s">
        <v>44</v>
      </c>
      <c r="B24" s="123"/>
      <c r="C24" s="123"/>
      <c r="D24" s="123"/>
      <c r="E24" s="123"/>
      <c r="F24" s="94">
        <v>-15863.79</v>
      </c>
      <c r="G24" s="94">
        <f t="shared" ref="G24:H24" si="3">G15+G23</f>
        <v>-15000</v>
      </c>
      <c r="H24" s="94">
        <f t="shared" si="3"/>
        <v>0</v>
      </c>
      <c r="I24" s="94">
        <v>-219377.35</v>
      </c>
      <c r="J24" s="52"/>
      <c r="K24" s="52"/>
    </row>
    <row r="25" spans="1:11" ht="15.75" x14ac:dyDescent="0.25">
      <c r="A25" s="124" t="s">
        <v>46</v>
      </c>
      <c r="B25" s="125"/>
      <c r="C25" s="125"/>
      <c r="D25" s="125"/>
      <c r="E25" s="126"/>
      <c r="F25" s="95"/>
      <c r="G25" s="97"/>
      <c r="H25" s="97"/>
      <c r="I25" s="97"/>
      <c r="J25" s="60"/>
      <c r="K25" s="60"/>
    </row>
    <row r="26" spans="1:11" ht="20.25" customHeight="1" x14ac:dyDescent="0.25">
      <c r="A26" s="127" t="s">
        <v>47</v>
      </c>
      <c r="B26" s="127"/>
      <c r="C26" s="127"/>
      <c r="D26" s="127"/>
      <c r="E26" s="127"/>
      <c r="F26" s="98">
        <v>4170.93</v>
      </c>
      <c r="G26" s="99"/>
      <c r="H26" s="99"/>
      <c r="I26" s="99">
        <v>-234377.35</v>
      </c>
      <c r="J26" s="55"/>
      <c r="K26" s="55"/>
    </row>
    <row r="27" spans="1:11" ht="20.25" customHeight="1" x14ac:dyDescent="0.25">
      <c r="A27" s="117"/>
      <c r="B27" s="117"/>
      <c r="C27" s="117"/>
      <c r="D27" s="117"/>
      <c r="E27" s="117"/>
      <c r="F27" s="118"/>
      <c r="G27" s="119"/>
      <c r="H27" s="119"/>
      <c r="I27" s="119"/>
      <c r="J27" s="120"/>
      <c r="K27" s="120"/>
    </row>
    <row r="28" spans="1:11" x14ac:dyDescent="0.25">
      <c r="A28" s="128" t="s">
        <v>142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</row>
    <row r="29" spans="1:11" x14ac:dyDescent="0.25">
      <c r="A29" s="128" t="s">
        <v>43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1:11" ht="41.25" customHeight="1" x14ac:dyDescent="0.25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</row>
    <row r="31" spans="1:11" x14ac:dyDescent="0.25">
      <c r="A31" s="121" t="s">
        <v>113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</row>
    <row r="32" spans="1:11" x14ac:dyDescent="0.2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1" ht="16.5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ht="16.5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ht="16.5" x14ac:dyDescent="0.3">
      <c r="A35" s="45" t="s">
        <v>145</v>
      </c>
      <c r="B35" s="38"/>
      <c r="C35" s="38"/>
      <c r="D35" s="38"/>
      <c r="E35" s="38"/>
      <c r="F35" s="38"/>
      <c r="G35" s="38"/>
      <c r="H35" s="38"/>
      <c r="I35" s="45" t="s">
        <v>105</v>
      </c>
      <c r="J35" s="38"/>
      <c r="K35" s="38"/>
    </row>
    <row r="36" spans="1:11" ht="16.5" x14ac:dyDescent="0.3">
      <c r="A36" s="45" t="s">
        <v>139</v>
      </c>
      <c r="B36" s="38"/>
      <c r="C36" s="38"/>
      <c r="D36" s="38"/>
      <c r="E36" s="38"/>
      <c r="F36" s="38"/>
      <c r="G36" s="38"/>
      <c r="H36" s="38"/>
      <c r="I36" s="45" t="s">
        <v>138</v>
      </c>
      <c r="J36" s="38"/>
      <c r="K36" s="38"/>
    </row>
    <row r="37" spans="1:11" x14ac:dyDescent="0.25">
      <c r="A37" s="105" t="s">
        <v>137</v>
      </c>
      <c r="B37" s="105"/>
      <c r="C37" s="105"/>
    </row>
  </sheetData>
  <mergeCells count="25">
    <mergeCell ref="A8:E8"/>
    <mergeCell ref="A1:K1"/>
    <mergeCell ref="A2:K2"/>
    <mergeCell ref="A4:K4"/>
    <mergeCell ref="A6:E6"/>
    <mergeCell ref="A7:E7"/>
    <mergeCell ref="A22:E22"/>
    <mergeCell ref="A9:E9"/>
    <mergeCell ref="A10:E10"/>
    <mergeCell ref="A11:E11"/>
    <mergeCell ref="A12:E12"/>
    <mergeCell ref="A13:E13"/>
    <mergeCell ref="A15:E15"/>
    <mergeCell ref="A17:E17"/>
    <mergeCell ref="A18:E18"/>
    <mergeCell ref="A19:E19"/>
    <mergeCell ref="A20:E20"/>
    <mergeCell ref="A21:E21"/>
    <mergeCell ref="A31:K32"/>
    <mergeCell ref="A23:E23"/>
    <mergeCell ref="A24:E24"/>
    <mergeCell ref="A25:E25"/>
    <mergeCell ref="A26:E26"/>
    <mergeCell ref="A28:K28"/>
    <mergeCell ref="A29:K3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zoomScale="90" zoomScaleNormal="90" workbookViewId="0">
      <selection activeCell="D80" sqref="D8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" customWidth="1"/>
    <col min="4" max="4" width="8.42578125" customWidth="1"/>
    <col min="5" max="5" width="44.7109375" customWidth="1"/>
    <col min="6" max="9" width="25.28515625" customWidth="1"/>
    <col min="10" max="11" width="15.7109375" customWidth="1"/>
  </cols>
  <sheetData>
    <row r="1" spans="1:11" ht="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0" customHeight="1" x14ac:dyDescent="0.25">
      <c r="A2" s="148" t="s">
        <v>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30" customHeight="1" x14ac:dyDescent="0.25">
      <c r="A3" s="149" t="s">
        <v>133</v>
      </c>
      <c r="B3" s="150"/>
      <c r="C3" s="150"/>
      <c r="D3" s="150"/>
      <c r="E3" s="150"/>
      <c r="F3" s="108"/>
      <c r="G3" s="108"/>
      <c r="H3" s="108"/>
      <c r="I3" s="22"/>
      <c r="J3" s="22"/>
      <c r="K3" s="22"/>
    </row>
    <row r="4" spans="1:11" ht="30" customHeight="1" x14ac:dyDescent="0.25">
      <c r="A4" s="148" t="s">
        <v>42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ht="18" x14ac:dyDescent="0.25">
      <c r="A5" s="107"/>
      <c r="B5" s="107"/>
      <c r="C5" s="107"/>
      <c r="D5" s="107"/>
      <c r="E5" s="107"/>
      <c r="F5" s="107"/>
      <c r="G5" s="107"/>
      <c r="H5" s="107"/>
      <c r="I5" s="23"/>
      <c r="J5" s="23"/>
      <c r="K5" s="23"/>
    </row>
    <row r="6" spans="1:11" ht="30" customHeight="1" x14ac:dyDescent="0.25">
      <c r="A6" s="148" t="s">
        <v>28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</row>
    <row r="7" spans="1:11" ht="18" x14ac:dyDescent="0.25">
      <c r="A7" s="107"/>
      <c r="B7" s="107"/>
      <c r="C7" s="107"/>
      <c r="D7" s="107"/>
      <c r="E7" s="107"/>
      <c r="F7" s="107"/>
      <c r="G7" s="107"/>
      <c r="H7" s="107"/>
      <c r="I7" s="23"/>
      <c r="J7" s="23"/>
      <c r="K7" s="23"/>
    </row>
    <row r="8" spans="1:11" ht="45" customHeight="1" x14ac:dyDescent="0.25">
      <c r="A8" s="151" t="s">
        <v>7</v>
      </c>
      <c r="B8" s="152"/>
      <c r="C8" s="152"/>
      <c r="D8" s="152"/>
      <c r="E8" s="153"/>
      <c r="F8" s="59" t="s">
        <v>117</v>
      </c>
      <c r="G8" s="59" t="s">
        <v>75</v>
      </c>
      <c r="H8" s="59" t="s">
        <v>76</v>
      </c>
      <c r="I8" s="59" t="s">
        <v>118</v>
      </c>
      <c r="J8" s="59" t="s">
        <v>14</v>
      </c>
      <c r="K8" s="59" t="s">
        <v>38</v>
      </c>
    </row>
    <row r="9" spans="1:11" ht="15.75" x14ac:dyDescent="0.25">
      <c r="A9" s="145">
        <v>1</v>
      </c>
      <c r="B9" s="146"/>
      <c r="C9" s="146"/>
      <c r="D9" s="146"/>
      <c r="E9" s="147"/>
      <c r="F9" s="76">
        <v>2</v>
      </c>
      <c r="G9" s="76">
        <v>3</v>
      </c>
      <c r="H9" s="76">
        <v>4</v>
      </c>
      <c r="I9" s="76">
        <v>5</v>
      </c>
      <c r="J9" s="76" t="s">
        <v>26</v>
      </c>
      <c r="K9" s="76" t="s">
        <v>27</v>
      </c>
    </row>
    <row r="10" spans="1:11" ht="30" customHeight="1" x14ac:dyDescent="0.25">
      <c r="A10" s="9"/>
      <c r="B10" s="9"/>
      <c r="C10" s="9"/>
      <c r="D10" s="9"/>
      <c r="E10" s="9" t="s">
        <v>37</v>
      </c>
      <c r="F10" s="20">
        <f>F11</f>
        <v>2546060</v>
      </c>
      <c r="G10" s="20">
        <f t="shared" ref="G10:I10" si="0">G11</f>
        <v>3022332</v>
      </c>
      <c r="H10" s="20">
        <v>0</v>
      </c>
      <c r="I10" s="20">
        <f t="shared" si="0"/>
        <v>2984389.54</v>
      </c>
      <c r="J10" s="40">
        <f>I10/F10*100</f>
        <v>117.21599412425473</v>
      </c>
      <c r="K10" s="40" t="e">
        <f>I10/H10*100</f>
        <v>#DIV/0!</v>
      </c>
    </row>
    <row r="11" spans="1:11" ht="30" customHeight="1" x14ac:dyDescent="0.25">
      <c r="A11" s="9">
        <v>6</v>
      </c>
      <c r="B11" s="9"/>
      <c r="C11" s="9"/>
      <c r="D11" s="9"/>
      <c r="E11" s="9" t="s">
        <v>3</v>
      </c>
      <c r="F11" s="24">
        <f>SUM(F12+F22+F24+F27+F33)</f>
        <v>2546060</v>
      </c>
      <c r="G11" s="24">
        <v>3022332</v>
      </c>
      <c r="H11" s="24">
        <v>0</v>
      </c>
      <c r="I11" s="24">
        <f>SUM(I12+I22+I24+I27+I33)</f>
        <v>2984389.54</v>
      </c>
      <c r="J11" s="40">
        <f>I11/F11*100</f>
        <v>117.21599412425473</v>
      </c>
      <c r="K11" s="40" t="e">
        <f>I11/H11*100</f>
        <v>#DIV/0!</v>
      </c>
    </row>
    <row r="12" spans="1:11" ht="30" customHeight="1" x14ac:dyDescent="0.25">
      <c r="A12" s="9"/>
      <c r="B12" s="25">
        <v>63</v>
      </c>
      <c r="C12" s="25"/>
      <c r="D12" s="25"/>
      <c r="E12" s="25" t="s">
        <v>10</v>
      </c>
      <c r="F12" s="26">
        <f>F13+F15+F17+F20</f>
        <v>2269245</v>
      </c>
      <c r="G12" s="26">
        <v>2596100</v>
      </c>
      <c r="H12" s="26">
        <v>0</v>
      </c>
      <c r="I12" s="26">
        <v>2617031.31</v>
      </c>
      <c r="J12" s="27">
        <f>I12/F12*100</f>
        <v>115.32608026017463</v>
      </c>
      <c r="K12" s="27" t="e">
        <f>I12/H12*100</f>
        <v>#DIV/0!</v>
      </c>
    </row>
    <row r="13" spans="1:11" ht="30" customHeight="1" x14ac:dyDescent="0.25">
      <c r="A13" s="28"/>
      <c r="B13" s="28"/>
      <c r="C13" s="29">
        <v>633</v>
      </c>
      <c r="D13" s="29"/>
      <c r="E13" s="30" t="s">
        <v>90</v>
      </c>
      <c r="F13" s="26">
        <f>F14</f>
        <v>500</v>
      </c>
      <c r="G13" s="26">
        <v>0</v>
      </c>
      <c r="H13" s="26">
        <v>0</v>
      </c>
      <c r="I13" s="26">
        <f t="shared" ref="I13" si="1">I14</f>
        <v>0</v>
      </c>
      <c r="J13" s="27">
        <f t="shared" ref="J13:J36" si="2">I13/F13*100</f>
        <v>0</v>
      </c>
      <c r="K13" s="27" t="e">
        <f t="shared" ref="K13:K36" si="3">I13/H13*100</f>
        <v>#DIV/0!</v>
      </c>
    </row>
    <row r="14" spans="1:11" ht="30" customHeight="1" x14ac:dyDescent="0.25">
      <c r="A14" s="28"/>
      <c r="B14" s="28"/>
      <c r="C14" s="31"/>
      <c r="D14" s="31">
        <v>6331</v>
      </c>
      <c r="E14" s="32" t="s">
        <v>61</v>
      </c>
      <c r="F14" s="21">
        <v>500</v>
      </c>
      <c r="G14" s="21">
        <v>0</v>
      </c>
      <c r="H14" s="21">
        <v>0</v>
      </c>
      <c r="I14" s="15">
        <v>0</v>
      </c>
      <c r="J14" s="27">
        <f t="shared" si="2"/>
        <v>0</v>
      </c>
      <c r="K14" s="27" t="e">
        <f t="shared" si="3"/>
        <v>#DIV/0!</v>
      </c>
    </row>
    <row r="15" spans="1:11" ht="30" customHeight="1" x14ac:dyDescent="0.25">
      <c r="A15" s="28"/>
      <c r="B15" s="28"/>
      <c r="C15" s="29">
        <v>634</v>
      </c>
      <c r="D15" s="31"/>
      <c r="E15" s="30" t="s">
        <v>115</v>
      </c>
      <c r="F15" s="109">
        <f>F16</f>
        <v>0</v>
      </c>
      <c r="G15" s="109">
        <f>G16</f>
        <v>0</v>
      </c>
      <c r="H15" s="109">
        <f>H16</f>
        <v>0</v>
      </c>
      <c r="I15" s="109">
        <f>I16</f>
        <v>0</v>
      </c>
      <c r="J15" s="27" t="e">
        <f t="shared" si="2"/>
        <v>#DIV/0!</v>
      </c>
      <c r="K15" s="27" t="e">
        <f t="shared" si="3"/>
        <v>#DIV/0!</v>
      </c>
    </row>
    <row r="16" spans="1:11" ht="30" customHeight="1" x14ac:dyDescent="0.25">
      <c r="A16" s="28"/>
      <c r="B16" s="28"/>
      <c r="C16" s="31"/>
      <c r="D16" s="31">
        <v>6341</v>
      </c>
      <c r="E16" s="32" t="s">
        <v>116</v>
      </c>
      <c r="F16" s="14">
        <v>0</v>
      </c>
      <c r="G16" s="14">
        <v>0</v>
      </c>
      <c r="H16" s="14">
        <v>0</v>
      </c>
      <c r="I16" s="15">
        <v>0</v>
      </c>
      <c r="J16" s="27" t="e">
        <f t="shared" si="2"/>
        <v>#DIV/0!</v>
      </c>
      <c r="K16" s="27" t="e">
        <f t="shared" si="3"/>
        <v>#DIV/0!</v>
      </c>
    </row>
    <row r="17" spans="1:11" ht="30" customHeight="1" x14ac:dyDescent="0.25">
      <c r="A17" s="28"/>
      <c r="B17" s="28"/>
      <c r="C17" s="29">
        <v>636</v>
      </c>
      <c r="D17" s="29"/>
      <c r="E17" s="30" t="s">
        <v>91</v>
      </c>
      <c r="F17" s="26">
        <f>SUM(F18,F19)</f>
        <v>2213871</v>
      </c>
      <c r="G17" s="26">
        <f t="shared" ref="G17" si="4">SUM(G18,G19)</f>
        <v>2596100</v>
      </c>
      <c r="H17" s="26">
        <f t="shared" ref="H17:I17" si="5">SUM(H18,H19)</f>
        <v>0</v>
      </c>
      <c r="I17" s="26">
        <f t="shared" si="5"/>
        <v>2607942.0500000003</v>
      </c>
      <c r="J17" s="27">
        <f t="shared" si="2"/>
        <v>117.80009088153737</v>
      </c>
      <c r="K17" s="27" t="e">
        <f t="shared" si="3"/>
        <v>#DIV/0!</v>
      </c>
    </row>
    <row r="18" spans="1:11" ht="30" customHeight="1" x14ac:dyDescent="0.25">
      <c r="A18" s="28"/>
      <c r="B18" s="28"/>
      <c r="C18" s="31"/>
      <c r="D18" s="31">
        <v>6361</v>
      </c>
      <c r="E18" s="32" t="s">
        <v>61</v>
      </c>
      <c r="F18" s="21">
        <v>2213301</v>
      </c>
      <c r="G18" s="21">
        <v>2596100</v>
      </c>
      <c r="H18" s="21">
        <v>0</v>
      </c>
      <c r="I18" s="15">
        <v>2593212.4900000002</v>
      </c>
      <c r="J18" s="27">
        <f t="shared" si="2"/>
        <v>117.16492650570349</v>
      </c>
      <c r="K18" s="27" t="e">
        <f t="shared" si="3"/>
        <v>#DIV/0!</v>
      </c>
    </row>
    <row r="19" spans="1:11" ht="30" customHeight="1" x14ac:dyDescent="0.25">
      <c r="A19" s="28"/>
      <c r="B19" s="28"/>
      <c r="C19" s="31"/>
      <c r="D19" s="31">
        <v>6362</v>
      </c>
      <c r="E19" s="32" t="s">
        <v>62</v>
      </c>
      <c r="F19" s="21">
        <v>570</v>
      </c>
      <c r="G19" s="21">
        <v>0</v>
      </c>
      <c r="H19" s="21">
        <v>0</v>
      </c>
      <c r="I19" s="15">
        <v>14729.56</v>
      </c>
      <c r="J19" s="27">
        <f t="shared" si="2"/>
        <v>2584.1333333333332</v>
      </c>
      <c r="K19" s="27" t="e">
        <f t="shared" si="3"/>
        <v>#DIV/0!</v>
      </c>
    </row>
    <row r="20" spans="1:11" ht="30" customHeight="1" x14ac:dyDescent="0.25">
      <c r="A20" s="28"/>
      <c r="B20" s="28"/>
      <c r="C20" s="33">
        <v>638</v>
      </c>
      <c r="D20" s="33"/>
      <c r="E20" s="30" t="s">
        <v>92</v>
      </c>
      <c r="F20" s="20">
        <f>SUM(F21)</f>
        <v>54874</v>
      </c>
      <c r="G20" s="20">
        <f t="shared" ref="G20:I20" si="6">SUM(G21)</f>
        <v>66700</v>
      </c>
      <c r="H20" s="20">
        <f t="shared" si="6"/>
        <v>0</v>
      </c>
      <c r="I20" s="20">
        <f t="shared" si="6"/>
        <v>4582.68</v>
      </c>
      <c r="J20" s="27">
        <f t="shared" si="2"/>
        <v>8.3512774720268261</v>
      </c>
      <c r="K20" s="27" t="e">
        <f t="shared" si="3"/>
        <v>#DIV/0!</v>
      </c>
    </row>
    <row r="21" spans="1:11" ht="30" customHeight="1" x14ac:dyDescent="0.25">
      <c r="A21" s="28"/>
      <c r="B21" s="28"/>
      <c r="C21" s="31"/>
      <c r="D21" s="31">
        <v>6381</v>
      </c>
      <c r="E21" s="32" t="s">
        <v>93</v>
      </c>
      <c r="F21" s="21">
        <v>54874</v>
      </c>
      <c r="G21" s="21">
        <v>66700</v>
      </c>
      <c r="H21" s="21">
        <v>0</v>
      </c>
      <c r="I21" s="15">
        <v>4582.68</v>
      </c>
      <c r="J21" s="27">
        <f t="shared" si="2"/>
        <v>8.3512774720268261</v>
      </c>
      <c r="K21" s="27" t="e">
        <f t="shared" si="3"/>
        <v>#DIV/0!</v>
      </c>
    </row>
    <row r="22" spans="1:11" ht="30" customHeight="1" x14ac:dyDescent="0.25">
      <c r="A22" s="28"/>
      <c r="B22" s="33">
        <v>64</v>
      </c>
      <c r="C22" s="29"/>
      <c r="D22" s="29"/>
      <c r="E22" s="29" t="s">
        <v>71</v>
      </c>
      <c r="F22" s="20">
        <f>F23</f>
        <v>4230</v>
      </c>
      <c r="G22" s="20">
        <v>2500</v>
      </c>
      <c r="H22" s="20">
        <v>0</v>
      </c>
      <c r="I22" s="20">
        <f t="shared" ref="I22" si="7">I23</f>
        <v>3205.44</v>
      </c>
      <c r="J22" s="27">
        <f t="shared" si="2"/>
        <v>75.778723404255317</v>
      </c>
      <c r="K22" s="27" t="e">
        <f t="shared" si="3"/>
        <v>#DIV/0!</v>
      </c>
    </row>
    <row r="23" spans="1:11" ht="30" customHeight="1" x14ac:dyDescent="0.25">
      <c r="A23" s="28"/>
      <c r="B23" s="28"/>
      <c r="C23" s="31"/>
      <c r="D23" s="31">
        <v>6422</v>
      </c>
      <c r="E23" s="31" t="s">
        <v>72</v>
      </c>
      <c r="F23" s="21">
        <v>4230</v>
      </c>
      <c r="G23" s="21">
        <v>2500</v>
      </c>
      <c r="H23" s="21">
        <v>0</v>
      </c>
      <c r="I23" s="15">
        <v>3205.44</v>
      </c>
      <c r="J23" s="27">
        <f t="shared" si="2"/>
        <v>75.778723404255317</v>
      </c>
      <c r="K23" s="27" t="e">
        <f t="shared" si="3"/>
        <v>#DIV/0!</v>
      </c>
    </row>
    <row r="24" spans="1:11" ht="30" customHeight="1" x14ac:dyDescent="0.25">
      <c r="A24" s="28"/>
      <c r="B24" s="29">
        <v>65</v>
      </c>
      <c r="C24" s="29"/>
      <c r="D24" s="29"/>
      <c r="E24" s="30" t="s">
        <v>77</v>
      </c>
      <c r="F24" s="26">
        <f>F25</f>
        <v>43876</v>
      </c>
      <c r="G24" s="26">
        <f t="shared" ref="G24:I25" si="8">G25</f>
        <v>45000</v>
      </c>
      <c r="H24" s="26">
        <f t="shared" si="8"/>
        <v>0</v>
      </c>
      <c r="I24" s="26">
        <f t="shared" si="8"/>
        <v>47512.66</v>
      </c>
      <c r="J24" s="27">
        <f t="shared" si="2"/>
        <v>108.28849484912027</v>
      </c>
      <c r="K24" s="27" t="e">
        <f t="shared" si="3"/>
        <v>#DIV/0!</v>
      </c>
    </row>
    <row r="25" spans="1:11" ht="30" customHeight="1" x14ac:dyDescent="0.25">
      <c r="A25" s="28"/>
      <c r="B25" s="28"/>
      <c r="C25" s="29">
        <v>652</v>
      </c>
      <c r="D25" s="29"/>
      <c r="E25" s="29" t="s">
        <v>78</v>
      </c>
      <c r="F25" s="26">
        <f>F26</f>
        <v>43876</v>
      </c>
      <c r="G25" s="26">
        <f t="shared" si="8"/>
        <v>45000</v>
      </c>
      <c r="H25" s="26">
        <v>0</v>
      </c>
      <c r="I25" s="26">
        <f t="shared" si="8"/>
        <v>47512.66</v>
      </c>
      <c r="J25" s="27">
        <f t="shared" si="2"/>
        <v>108.28849484912027</v>
      </c>
      <c r="K25" s="27" t="e">
        <f t="shared" si="3"/>
        <v>#DIV/0!</v>
      </c>
    </row>
    <row r="26" spans="1:11" ht="30" customHeight="1" x14ac:dyDescent="0.25">
      <c r="A26" s="28"/>
      <c r="B26" s="28"/>
      <c r="C26" s="31"/>
      <c r="D26" s="31">
        <v>6526</v>
      </c>
      <c r="E26" s="31" t="s">
        <v>79</v>
      </c>
      <c r="F26" s="34">
        <v>43876</v>
      </c>
      <c r="G26" s="34">
        <v>45000</v>
      </c>
      <c r="H26" s="34">
        <v>0</v>
      </c>
      <c r="I26" s="35">
        <v>47512.66</v>
      </c>
      <c r="J26" s="27">
        <f t="shared" si="2"/>
        <v>108.28849484912027</v>
      </c>
      <c r="K26" s="27" t="e">
        <f t="shared" si="3"/>
        <v>#DIV/0!</v>
      </c>
    </row>
    <row r="27" spans="1:11" ht="30" customHeight="1" x14ac:dyDescent="0.25">
      <c r="A27" s="28"/>
      <c r="B27" s="29">
        <v>66</v>
      </c>
      <c r="C27" s="29"/>
      <c r="D27" s="29"/>
      <c r="E27" s="25" t="s">
        <v>80</v>
      </c>
      <c r="F27" s="26">
        <f>SUM(F28+F32)</f>
        <v>6088</v>
      </c>
      <c r="G27" s="26">
        <v>2000</v>
      </c>
      <c r="H27" s="26">
        <v>0</v>
      </c>
      <c r="I27" s="26">
        <f t="shared" ref="I27" si="9">SUM(I28+I32)</f>
        <v>1790</v>
      </c>
      <c r="J27" s="27">
        <f t="shared" si="2"/>
        <v>29.40210249671485</v>
      </c>
      <c r="K27" s="27" t="e">
        <f t="shared" si="3"/>
        <v>#DIV/0!</v>
      </c>
    </row>
    <row r="28" spans="1:11" ht="30" customHeight="1" x14ac:dyDescent="0.25">
      <c r="A28" s="28"/>
      <c r="B28" s="33"/>
      <c r="C28" s="33">
        <v>661</v>
      </c>
      <c r="D28" s="33"/>
      <c r="E28" s="9" t="s">
        <v>21</v>
      </c>
      <c r="F28" s="20">
        <f>SUM(F29:F30)</f>
        <v>379</v>
      </c>
      <c r="G28" s="20">
        <f t="shared" ref="G28" si="10">SUM(G29:G30)</f>
        <v>0</v>
      </c>
      <c r="H28" s="20">
        <f t="shared" ref="H28:I28" si="11">SUM(H29:H30)</f>
        <v>0</v>
      </c>
      <c r="I28" s="20">
        <f t="shared" si="11"/>
        <v>0</v>
      </c>
      <c r="J28" s="27">
        <f t="shared" si="2"/>
        <v>0</v>
      </c>
      <c r="K28" s="27" t="e">
        <f t="shared" si="3"/>
        <v>#DIV/0!</v>
      </c>
    </row>
    <row r="29" spans="1:11" ht="30" customHeight="1" x14ac:dyDescent="0.25">
      <c r="A29" s="28"/>
      <c r="B29" s="33"/>
      <c r="C29" s="31"/>
      <c r="D29" s="31">
        <v>6614</v>
      </c>
      <c r="E29" s="36" t="s">
        <v>81</v>
      </c>
      <c r="F29" s="21">
        <v>0</v>
      </c>
      <c r="G29" s="21">
        <v>0</v>
      </c>
      <c r="H29" s="21">
        <v>0</v>
      </c>
      <c r="I29" s="15">
        <v>0</v>
      </c>
      <c r="J29" s="27" t="e">
        <f t="shared" si="2"/>
        <v>#DIV/0!</v>
      </c>
      <c r="K29" s="27" t="e">
        <f t="shared" si="3"/>
        <v>#DIV/0!</v>
      </c>
    </row>
    <row r="30" spans="1:11" ht="30" customHeight="1" x14ac:dyDescent="0.25">
      <c r="A30" s="28"/>
      <c r="B30" s="33"/>
      <c r="C30" s="31"/>
      <c r="D30" s="31">
        <v>6615</v>
      </c>
      <c r="E30" s="36"/>
      <c r="F30" s="21">
        <v>379</v>
      </c>
      <c r="G30" s="21">
        <v>0</v>
      </c>
      <c r="H30" s="21">
        <v>0</v>
      </c>
      <c r="I30" s="15">
        <v>0</v>
      </c>
      <c r="J30" s="27">
        <f t="shared" si="2"/>
        <v>0</v>
      </c>
      <c r="K30" s="27" t="e">
        <f t="shared" si="3"/>
        <v>#DIV/0!</v>
      </c>
    </row>
    <row r="31" spans="1:11" ht="30" customHeight="1" x14ac:dyDescent="0.25">
      <c r="A31" s="28"/>
      <c r="B31" s="28"/>
      <c r="C31" s="33">
        <v>663</v>
      </c>
      <c r="D31" s="33"/>
      <c r="E31" s="37" t="s">
        <v>82</v>
      </c>
      <c r="F31" s="20">
        <f>SUM(F32)</f>
        <v>5709</v>
      </c>
      <c r="G31" s="20">
        <f t="shared" ref="G31:I31" si="12">SUM(G32)</f>
        <v>2000</v>
      </c>
      <c r="H31" s="20">
        <f t="shared" si="12"/>
        <v>0</v>
      </c>
      <c r="I31" s="20">
        <f t="shared" si="12"/>
        <v>1790</v>
      </c>
      <c r="J31" s="27">
        <f t="shared" si="2"/>
        <v>31.354002452268347</v>
      </c>
      <c r="K31" s="27" t="e">
        <f t="shared" si="3"/>
        <v>#DIV/0!</v>
      </c>
    </row>
    <row r="32" spans="1:11" ht="30" customHeight="1" x14ac:dyDescent="0.25">
      <c r="A32" s="28"/>
      <c r="B32" s="28"/>
      <c r="C32" s="31"/>
      <c r="D32" s="31">
        <v>6631</v>
      </c>
      <c r="E32" s="31" t="s">
        <v>73</v>
      </c>
      <c r="F32" s="21">
        <v>5709</v>
      </c>
      <c r="G32" s="21">
        <v>2000</v>
      </c>
      <c r="H32" s="21">
        <v>0</v>
      </c>
      <c r="I32" s="15">
        <v>1790</v>
      </c>
      <c r="J32" s="27">
        <f t="shared" si="2"/>
        <v>31.354002452268347</v>
      </c>
      <c r="K32" s="27" t="e">
        <f t="shared" si="3"/>
        <v>#DIV/0!</v>
      </c>
    </row>
    <row r="33" spans="1:11" ht="30" customHeight="1" x14ac:dyDescent="0.25">
      <c r="A33" s="28"/>
      <c r="B33" s="29">
        <v>67</v>
      </c>
      <c r="C33" s="29"/>
      <c r="D33" s="29"/>
      <c r="E33" s="30" t="s">
        <v>83</v>
      </c>
      <c r="F33" s="26">
        <f>SUM(F34)</f>
        <v>222621</v>
      </c>
      <c r="G33" s="26">
        <f t="shared" ref="G33:I34" si="13">SUM(G34)</f>
        <v>310032</v>
      </c>
      <c r="H33" s="26">
        <f t="shared" si="13"/>
        <v>0</v>
      </c>
      <c r="I33" s="26">
        <f t="shared" si="13"/>
        <v>314850.13</v>
      </c>
      <c r="J33" s="27">
        <f t="shared" si="2"/>
        <v>141.42876458195767</v>
      </c>
      <c r="K33" s="27" t="e">
        <f t="shared" si="3"/>
        <v>#DIV/0!</v>
      </c>
    </row>
    <row r="34" spans="1:11" ht="30" customHeight="1" x14ac:dyDescent="0.25">
      <c r="A34" s="28"/>
      <c r="B34" s="28"/>
      <c r="C34" s="29">
        <v>671</v>
      </c>
      <c r="D34" s="29"/>
      <c r="E34" s="30" t="s">
        <v>84</v>
      </c>
      <c r="F34" s="26">
        <f>SUM(F35:F36)</f>
        <v>222621</v>
      </c>
      <c r="G34" s="26">
        <f t="shared" si="13"/>
        <v>310032</v>
      </c>
      <c r="H34" s="26">
        <f t="shared" si="13"/>
        <v>0</v>
      </c>
      <c r="I34" s="26">
        <v>314850.13</v>
      </c>
      <c r="J34" s="27">
        <f t="shared" si="2"/>
        <v>141.42876458195767</v>
      </c>
      <c r="K34" s="27" t="e">
        <f t="shared" si="3"/>
        <v>#DIV/0!</v>
      </c>
    </row>
    <row r="35" spans="1:11" ht="30" customHeight="1" x14ac:dyDescent="0.25">
      <c r="A35" s="28"/>
      <c r="B35" s="28"/>
      <c r="C35" s="31"/>
      <c r="D35" s="31">
        <v>6711</v>
      </c>
      <c r="E35" s="32" t="s">
        <v>74</v>
      </c>
      <c r="F35" s="21">
        <v>218358</v>
      </c>
      <c r="G35" s="21">
        <v>310032</v>
      </c>
      <c r="H35" s="21">
        <v>0</v>
      </c>
      <c r="I35" s="15">
        <v>311296.5</v>
      </c>
      <c r="J35" s="27">
        <f t="shared" si="2"/>
        <v>142.56244332701345</v>
      </c>
      <c r="K35" s="27" t="e">
        <f t="shared" si="3"/>
        <v>#DIV/0!</v>
      </c>
    </row>
    <row r="36" spans="1:11" ht="30" customHeight="1" x14ac:dyDescent="0.25">
      <c r="A36" s="28"/>
      <c r="B36" s="28"/>
      <c r="C36" s="31"/>
      <c r="D36" s="31">
        <v>6712</v>
      </c>
      <c r="E36" s="32" t="s">
        <v>85</v>
      </c>
      <c r="F36" s="21">
        <v>4263</v>
      </c>
      <c r="G36" s="21">
        <v>0</v>
      </c>
      <c r="H36" s="21">
        <v>0</v>
      </c>
      <c r="I36" s="15">
        <v>3553.63</v>
      </c>
      <c r="J36" s="27">
        <f t="shared" si="2"/>
        <v>83.359840487919314</v>
      </c>
      <c r="K36" s="27" t="e">
        <f t="shared" si="3"/>
        <v>#DIV/0!</v>
      </c>
    </row>
    <row r="37" spans="1:11" ht="39.950000000000003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</row>
    <row r="38" spans="1:11" ht="39.950000000000003" customHeight="1" x14ac:dyDescent="0.25">
      <c r="A38" s="43"/>
      <c r="B38" s="43"/>
      <c r="C38" s="43"/>
      <c r="D38" s="43"/>
      <c r="E38" s="43"/>
      <c r="F38" s="43"/>
      <c r="G38" s="43"/>
      <c r="H38" s="43"/>
      <c r="I38" s="88"/>
      <c r="J38" s="88"/>
      <c r="K38" s="88"/>
    </row>
    <row r="39" spans="1:11" ht="36.75" customHeight="1" x14ac:dyDescent="0.25">
      <c r="A39" s="145" t="s">
        <v>7</v>
      </c>
      <c r="B39" s="146"/>
      <c r="C39" s="146"/>
      <c r="D39" s="146"/>
      <c r="E39" s="147"/>
      <c r="F39" s="76" t="s">
        <v>117</v>
      </c>
      <c r="G39" s="76" t="s">
        <v>75</v>
      </c>
      <c r="H39" s="76" t="s">
        <v>76</v>
      </c>
      <c r="I39" s="76" t="s">
        <v>118</v>
      </c>
      <c r="J39" s="76" t="s">
        <v>14</v>
      </c>
      <c r="K39" s="76" t="s">
        <v>38</v>
      </c>
    </row>
    <row r="40" spans="1:11" ht="15.75" x14ac:dyDescent="0.25">
      <c r="A40" s="145">
        <v>1</v>
      </c>
      <c r="B40" s="146"/>
      <c r="C40" s="146"/>
      <c r="D40" s="146"/>
      <c r="E40" s="147"/>
      <c r="F40" s="76">
        <v>2</v>
      </c>
      <c r="G40" s="76">
        <v>3</v>
      </c>
      <c r="H40" s="76">
        <v>4</v>
      </c>
      <c r="I40" s="76">
        <v>5</v>
      </c>
      <c r="J40" s="76" t="s">
        <v>26</v>
      </c>
      <c r="K40" s="76" t="s">
        <v>27</v>
      </c>
    </row>
    <row r="41" spans="1:11" ht="30" customHeight="1" x14ac:dyDescent="0.25">
      <c r="A41" s="25"/>
      <c r="B41" s="25"/>
      <c r="C41" s="25"/>
      <c r="D41" s="25"/>
      <c r="E41" s="25" t="s">
        <v>36</v>
      </c>
      <c r="F41" s="26">
        <f>F42+F68</f>
        <v>2561922</v>
      </c>
      <c r="G41" s="26">
        <f>G42+G68</f>
        <v>3037332</v>
      </c>
      <c r="H41" s="26">
        <f>H42+H68</f>
        <v>0</v>
      </c>
      <c r="I41" s="26">
        <f t="shared" ref="I41" si="14">I42+I68</f>
        <v>3203591.31</v>
      </c>
      <c r="J41" s="27">
        <f>I41/F41*100</f>
        <v>125.04640305208356</v>
      </c>
      <c r="K41" s="27" t="e">
        <f>I41/H41*100</f>
        <v>#DIV/0!</v>
      </c>
    </row>
    <row r="42" spans="1:11" ht="30" customHeight="1" x14ac:dyDescent="0.25">
      <c r="A42" s="9">
        <v>3</v>
      </c>
      <c r="B42" s="9"/>
      <c r="C42" s="9"/>
      <c r="D42" s="9"/>
      <c r="E42" s="9" t="s">
        <v>4</v>
      </c>
      <c r="F42" s="26">
        <f>F43+F52+F62+F64+F66</f>
        <v>2543163</v>
      </c>
      <c r="G42" s="26">
        <f t="shared" ref="G42" si="15">G43+G52+G62+G64+G66</f>
        <v>2954332</v>
      </c>
      <c r="H42" s="26">
        <f t="shared" ref="H42:I42" si="16">H43+H52+H62+H64+H66</f>
        <v>0</v>
      </c>
      <c r="I42" s="26">
        <f t="shared" si="16"/>
        <v>3184180.14</v>
      </c>
      <c r="J42" s="27">
        <f t="shared" ref="J42:J73" si="17">I42/F42*100</f>
        <v>125.20550747238775</v>
      </c>
      <c r="K42" s="27" t="e">
        <f t="shared" ref="K42:K73" si="18">I42/H42*100</f>
        <v>#DIV/0!</v>
      </c>
    </row>
    <row r="43" spans="1:11" ht="30" customHeight="1" x14ac:dyDescent="0.25">
      <c r="A43" s="9"/>
      <c r="B43" s="25">
        <v>31</v>
      </c>
      <c r="C43" s="25"/>
      <c r="D43" s="25"/>
      <c r="E43" s="25" t="s">
        <v>5</v>
      </c>
      <c r="F43" s="26">
        <f>F44+F48+F50</f>
        <v>2213999</v>
      </c>
      <c r="G43" s="26">
        <f>G44+G48+G50</f>
        <v>2494700</v>
      </c>
      <c r="H43" s="26">
        <f>H44+H48+H50</f>
        <v>0</v>
      </c>
      <c r="I43" s="26">
        <f>I44+I48+I51</f>
        <v>2771438.87</v>
      </c>
      <c r="J43" s="27">
        <f t="shared" si="17"/>
        <v>125.17796394668652</v>
      </c>
      <c r="K43" s="27" t="e">
        <f t="shared" si="18"/>
        <v>#DIV/0!</v>
      </c>
    </row>
    <row r="44" spans="1:11" ht="30" customHeight="1" x14ac:dyDescent="0.25">
      <c r="A44" s="28"/>
      <c r="B44" s="28"/>
      <c r="C44" s="29">
        <v>311</v>
      </c>
      <c r="D44" s="29"/>
      <c r="E44" s="29" t="s">
        <v>22</v>
      </c>
      <c r="F44" s="26">
        <f>SUM(F45:F47)</f>
        <v>1825472</v>
      </c>
      <c r="G44" s="26">
        <f t="shared" ref="G44" si="19">SUM(G45:G47)</f>
        <v>2098000</v>
      </c>
      <c r="H44" s="26">
        <f t="shared" ref="H44:I44" si="20">SUM(H45:H47)</f>
        <v>0</v>
      </c>
      <c r="I44" s="26">
        <f t="shared" si="20"/>
        <v>2302597.34</v>
      </c>
      <c r="J44" s="27">
        <f t="shared" si="17"/>
        <v>126.13709440626862</v>
      </c>
      <c r="K44" s="27" t="e">
        <f t="shared" si="18"/>
        <v>#DIV/0!</v>
      </c>
    </row>
    <row r="45" spans="1:11" ht="30" customHeight="1" x14ac:dyDescent="0.25">
      <c r="A45" s="28"/>
      <c r="B45" s="28"/>
      <c r="C45" s="28"/>
      <c r="D45" s="28">
        <v>3111</v>
      </c>
      <c r="E45" s="28" t="s">
        <v>23</v>
      </c>
      <c r="F45" s="21">
        <v>1825472</v>
      </c>
      <c r="G45" s="14">
        <v>2098000</v>
      </c>
      <c r="H45" s="14">
        <v>0</v>
      </c>
      <c r="I45" s="15">
        <v>2302597.34</v>
      </c>
      <c r="J45" s="27">
        <f t="shared" si="17"/>
        <v>126.13709440626862</v>
      </c>
      <c r="K45" s="27" t="e">
        <f t="shared" si="18"/>
        <v>#DIV/0!</v>
      </c>
    </row>
    <row r="46" spans="1:11" ht="30" customHeight="1" x14ac:dyDescent="0.25">
      <c r="A46" s="28"/>
      <c r="B46" s="28"/>
      <c r="C46" s="28"/>
      <c r="D46" s="28">
        <v>3113</v>
      </c>
      <c r="E46" s="28" t="s">
        <v>86</v>
      </c>
      <c r="F46" s="21">
        <v>0</v>
      </c>
      <c r="G46" s="14">
        <v>0</v>
      </c>
      <c r="H46" s="14">
        <v>0</v>
      </c>
      <c r="I46" s="15">
        <v>0</v>
      </c>
      <c r="J46" s="27" t="e">
        <f t="shared" si="17"/>
        <v>#DIV/0!</v>
      </c>
      <c r="K46" s="27" t="e">
        <f t="shared" si="18"/>
        <v>#DIV/0!</v>
      </c>
    </row>
    <row r="47" spans="1:11" ht="30" customHeight="1" x14ac:dyDescent="0.25">
      <c r="A47" s="28"/>
      <c r="B47" s="28"/>
      <c r="C47" s="28"/>
      <c r="D47" s="28">
        <v>3114</v>
      </c>
      <c r="E47" s="28" t="s">
        <v>87</v>
      </c>
      <c r="F47" s="21">
        <v>0</v>
      </c>
      <c r="G47" s="14">
        <v>0</v>
      </c>
      <c r="H47" s="14">
        <v>0</v>
      </c>
      <c r="I47" s="15">
        <v>0</v>
      </c>
      <c r="J47" s="27" t="e">
        <f t="shared" si="17"/>
        <v>#DIV/0!</v>
      </c>
      <c r="K47" s="27" t="e">
        <f t="shared" si="18"/>
        <v>#DIV/0!</v>
      </c>
    </row>
    <row r="48" spans="1:11" ht="30" customHeight="1" x14ac:dyDescent="0.25">
      <c r="A48" s="28"/>
      <c r="B48" s="28"/>
      <c r="C48" s="29">
        <v>312</v>
      </c>
      <c r="D48" s="29"/>
      <c r="E48" s="29" t="s">
        <v>88</v>
      </c>
      <c r="F48" s="26">
        <f>SUM(F49)</f>
        <v>87351</v>
      </c>
      <c r="G48" s="26">
        <f t="shared" ref="G48:I48" si="21">SUM(G49)</f>
        <v>100700</v>
      </c>
      <c r="H48" s="26">
        <f t="shared" si="21"/>
        <v>0</v>
      </c>
      <c r="I48" s="26">
        <f t="shared" si="21"/>
        <v>89052.49</v>
      </c>
      <c r="J48" s="27">
        <f t="shared" si="17"/>
        <v>101.94787695618825</v>
      </c>
      <c r="K48" s="27" t="e">
        <f t="shared" si="18"/>
        <v>#DIV/0!</v>
      </c>
    </row>
    <row r="49" spans="1:11" ht="30" customHeight="1" x14ac:dyDescent="0.25">
      <c r="A49" s="28"/>
      <c r="B49" s="28"/>
      <c r="C49" s="28"/>
      <c r="D49" s="28">
        <v>3121</v>
      </c>
      <c r="E49" s="28" t="s">
        <v>88</v>
      </c>
      <c r="F49" s="21">
        <v>87351</v>
      </c>
      <c r="G49" s="14">
        <v>100700</v>
      </c>
      <c r="H49" s="14">
        <v>0</v>
      </c>
      <c r="I49" s="15">
        <v>89052.49</v>
      </c>
      <c r="J49" s="27">
        <f t="shared" si="17"/>
        <v>101.94787695618825</v>
      </c>
      <c r="K49" s="27" t="e">
        <f t="shared" si="18"/>
        <v>#DIV/0!</v>
      </c>
    </row>
    <row r="50" spans="1:11" ht="30" customHeight="1" x14ac:dyDescent="0.25">
      <c r="A50" s="28"/>
      <c r="B50" s="28"/>
      <c r="C50" s="29">
        <v>313</v>
      </c>
      <c r="D50" s="29"/>
      <c r="E50" s="29" t="s">
        <v>94</v>
      </c>
      <c r="F50" s="26">
        <f>F51</f>
        <v>301176</v>
      </c>
      <c r="G50" s="26">
        <f t="shared" ref="G50:I50" si="22">G51</f>
        <v>296000</v>
      </c>
      <c r="H50" s="26">
        <f t="shared" si="22"/>
        <v>0</v>
      </c>
      <c r="I50" s="26">
        <f t="shared" si="22"/>
        <v>379789.04</v>
      </c>
      <c r="J50" s="27">
        <f t="shared" si="17"/>
        <v>126.10202672191674</v>
      </c>
      <c r="K50" s="27" t="e">
        <f t="shared" si="18"/>
        <v>#DIV/0!</v>
      </c>
    </row>
    <row r="51" spans="1:11" ht="30" customHeight="1" x14ac:dyDescent="0.25">
      <c r="A51" s="28"/>
      <c r="B51" s="28"/>
      <c r="C51" s="28"/>
      <c r="D51" s="28">
        <v>3132</v>
      </c>
      <c r="E51" s="28" t="s">
        <v>95</v>
      </c>
      <c r="F51" s="14">
        <v>301176</v>
      </c>
      <c r="G51" s="14">
        <v>296000</v>
      </c>
      <c r="H51" s="14">
        <v>0</v>
      </c>
      <c r="I51" s="15">
        <v>379789.04</v>
      </c>
      <c r="J51" s="27">
        <f t="shared" si="17"/>
        <v>126.10202672191674</v>
      </c>
      <c r="K51" s="27" t="e">
        <f t="shared" si="18"/>
        <v>#DIV/0!</v>
      </c>
    </row>
    <row r="52" spans="1:11" ht="30" customHeight="1" x14ac:dyDescent="0.25">
      <c r="A52" s="28"/>
      <c r="B52" s="29">
        <v>32</v>
      </c>
      <c r="C52" s="29"/>
      <c r="D52" s="29"/>
      <c r="E52" s="29" t="s">
        <v>9</v>
      </c>
      <c r="F52" s="26">
        <f>SUM(F53+F58+F59+F60+F61)</f>
        <v>306171</v>
      </c>
      <c r="G52" s="26">
        <f>SUM(G53+G58+G59+G60+G61)</f>
        <v>432889</v>
      </c>
      <c r="H52" s="26">
        <v>0</v>
      </c>
      <c r="I52" s="26">
        <f>SUM(I53+I58+I59+I60+I61)</f>
        <v>387322.68</v>
      </c>
      <c r="J52" s="27">
        <f t="shared" si="17"/>
        <v>126.50534505227471</v>
      </c>
      <c r="K52" s="27" t="e">
        <f t="shared" si="18"/>
        <v>#DIV/0!</v>
      </c>
    </row>
    <row r="53" spans="1:11" ht="30" customHeight="1" x14ac:dyDescent="0.25">
      <c r="A53" s="28"/>
      <c r="B53" s="29"/>
      <c r="C53" s="29">
        <v>321</v>
      </c>
      <c r="D53" s="29"/>
      <c r="E53" s="29" t="s">
        <v>24</v>
      </c>
      <c r="F53" s="26">
        <f>SUM(F54:F57)</f>
        <v>72521</v>
      </c>
      <c r="G53" s="26">
        <v>80800</v>
      </c>
      <c r="H53" s="26">
        <v>0</v>
      </c>
      <c r="I53" s="26">
        <f t="shared" ref="I53" si="23">SUM(I54:I57)</f>
        <v>86702.50999999998</v>
      </c>
      <c r="J53" s="27">
        <f t="shared" si="17"/>
        <v>119.55503923001612</v>
      </c>
      <c r="K53" s="27" t="e">
        <f t="shared" si="18"/>
        <v>#DIV/0!</v>
      </c>
    </row>
    <row r="54" spans="1:11" ht="30" customHeight="1" x14ac:dyDescent="0.25">
      <c r="A54" s="28"/>
      <c r="B54" s="33"/>
      <c r="C54" s="28"/>
      <c r="D54" s="28">
        <v>3211</v>
      </c>
      <c r="E54" s="80" t="s">
        <v>25</v>
      </c>
      <c r="F54" s="14">
        <v>19501</v>
      </c>
      <c r="G54" s="14">
        <v>13200</v>
      </c>
      <c r="H54" s="14">
        <v>0</v>
      </c>
      <c r="I54" s="15">
        <v>13647.79</v>
      </c>
      <c r="J54" s="27">
        <f t="shared" si="17"/>
        <v>69.985077688323685</v>
      </c>
      <c r="K54" s="27" t="e">
        <f t="shared" si="18"/>
        <v>#DIV/0!</v>
      </c>
    </row>
    <row r="55" spans="1:11" ht="30" customHeight="1" x14ac:dyDescent="0.25">
      <c r="A55" s="28"/>
      <c r="B55" s="33"/>
      <c r="C55" s="28"/>
      <c r="D55" s="28">
        <v>3212</v>
      </c>
      <c r="E55" s="80" t="s">
        <v>89</v>
      </c>
      <c r="F55" s="14">
        <v>52525</v>
      </c>
      <c r="G55" s="14">
        <v>60700</v>
      </c>
      <c r="H55" s="14">
        <v>0</v>
      </c>
      <c r="I55" s="15">
        <v>66717.539999999994</v>
      </c>
      <c r="J55" s="27">
        <f t="shared" si="17"/>
        <v>127.02054259876247</v>
      </c>
      <c r="K55" s="27" t="e">
        <f t="shared" si="18"/>
        <v>#DIV/0!</v>
      </c>
    </row>
    <row r="56" spans="1:11" ht="30" customHeight="1" x14ac:dyDescent="0.25">
      <c r="A56" s="28"/>
      <c r="B56" s="33"/>
      <c r="C56" s="28"/>
      <c r="D56" s="28">
        <v>3213</v>
      </c>
      <c r="E56" s="80" t="s">
        <v>96</v>
      </c>
      <c r="F56" s="14">
        <v>495</v>
      </c>
      <c r="G56" s="14">
        <v>6900</v>
      </c>
      <c r="H56" s="14">
        <v>0</v>
      </c>
      <c r="I56" s="15">
        <v>6337.18</v>
      </c>
      <c r="J56" s="27">
        <f t="shared" si="17"/>
        <v>1280.2383838383839</v>
      </c>
      <c r="K56" s="27" t="e">
        <f t="shared" si="18"/>
        <v>#DIV/0!</v>
      </c>
    </row>
    <row r="57" spans="1:11" ht="30" customHeight="1" x14ac:dyDescent="0.25">
      <c r="A57" s="28"/>
      <c r="B57" s="33"/>
      <c r="C57" s="28"/>
      <c r="D57" s="28">
        <v>3214</v>
      </c>
      <c r="E57" s="80" t="s">
        <v>97</v>
      </c>
      <c r="F57" s="14">
        <v>0</v>
      </c>
      <c r="G57" s="14">
        <v>0</v>
      </c>
      <c r="H57" s="14">
        <v>0</v>
      </c>
      <c r="I57" s="15">
        <v>0</v>
      </c>
      <c r="J57" s="27" t="e">
        <f t="shared" si="17"/>
        <v>#DIV/0!</v>
      </c>
      <c r="K57" s="27" t="e">
        <f t="shared" si="18"/>
        <v>#DIV/0!</v>
      </c>
    </row>
    <row r="58" spans="1:11" ht="30" customHeight="1" x14ac:dyDescent="0.25">
      <c r="A58" s="28"/>
      <c r="B58" s="33"/>
      <c r="C58" s="29">
        <v>322</v>
      </c>
      <c r="D58" s="29"/>
      <c r="E58" s="29" t="s">
        <v>63</v>
      </c>
      <c r="F58" s="109">
        <v>126886</v>
      </c>
      <c r="G58" s="109">
        <v>183500</v>
      </c>
      <c r="H58" s="109">
        <v>0</v>
      </c>
      <c r="I58" s="27">
        <v>156180.20000000001</v>
      </c>
      <c r="J58" s="27">
        <f t="shared" si="17"/>
        <v>123.08702299702097</v>
      </c>
      <c r="K58" s="27" t="e">
        <f t="shared" si="18"/>
        <v>#DIV/0!</v>
      </c>
    </row>
    <row r="59" spans="1:11" ht="30" customHeight="1" x14ac:dyDescent="0.25">
      <c r="A59" s="28"/>
      <c r="B59" s="33"/>
      <c r="C59" s="29">
        <v>323</v>
      </c>
      <c r="D59" s="29"/>
      <c r="E59" s="29" t="s">
        <v>64</v>
      </c>
      <c r="F59" s="109">
        <v>91233</v>
      </c>
      <c r="G59" s="109">
        <v>150189</v>
      </c>
      <c r="H59" s="109">
        <v>0</v>
      </c>
      <c r="I59" s="27">
        <v>127063.6</v>
      </c>
      <c r="J59" s="27">
        <f t="shared" si="17"/>
        <v>139.27372770817576</v>
      </c>
      <c r="K59" s="27" t="e">
        <f t="shared" si="18"/>
        <v>#DIV/0!</v>
      </c>
    </row>
    <row r="60" spans="1:11" ht="30" customHeight="1" x14ac:dyDescent="0.25">
      <c r="A60" s="28"/>
      <c r="B60" s="33"/>
      <c r="C60" s="29">
        <v>324</v>
      </c>
      <c r="D60" s="29"/>
      <c r="E60" s="30" t="s">
        <v>98</v>
      </c>
      <c r="F60" s="109">
        <v>0</v>
      </c>
      <c r="G60" s="109">
        <v>0</v>
      </c>
      <c r="H60" s="109">
        <v>0</v>
      </c>
      <c r="I60" s="27">
        <v>0</v>
      </c>
      <c r="J60" s="27" t="e">
        <f t="shared" si="17"/>
        <v>#DIV/0!</v>
      </c>
      <c r="K60" s="27" t="e">
        <f t="shared" si="18"/>
        <v>#DIV/0!</v>
      </c>
    </row>
    <row r="61" spans="1:11" ht="30" customHeight="1" x14ac:dyDescent="0.25">
      <c r="A61" s="28"/>
      <c r="B61" s="33"/>
      <c r="C61" s="29">
        <v>329</v>
      </c>
      <c r="D61" s="29"/>
      <c r="E61" s="29" t="s">
        <v>65</v>
      </c>
      <c r="F61" s="109">
        <v>15531</v>
      </c>
      <c r="G61" s="109">
        <v>18400</v>
      </c>
      <c r="H61" s="109">
        <v>0</v>
      </c>
      <c r="I61" s="27">
        <v>17376.37</v>
      </c>
      <c r="J61" s="27">
        <f t="shared" si="17"/>
        <v>111.88184920481616</v>
      </c>
      <c r="K61" s="27" t="e">
        <f t="shared" si="18"/>
        <v>#DIV/0!</v>
      </c>
    </row>
    <row r="62" spans="1:11" ht="30" customHeight="1" x14ac:dyDescent="0.25">
      <c r="A62" s="28"/>
      <c r="B62" s="29">
        <v>34</v>
      </c>
      <c r="C62" s="29"/>
      <c r="D62" s="29"/>
      <c r="E62" s="29" t="s">
        <v>66</v>
      </c>
      <c r="F62" s="109">
        <v>1105</v>
      </c>
      <c r="G62" s="109">
        <v>1500</v>
      </c>
      <c r="H62" s="109">
        <v>0</v>
      </c>
      <c r="I62" s="109">
        <v>1234.75</v>
      </c>
      <c r="J62" s="27">
        <f t="shared" si="17"/>
        <v>111.7420814479638</v>
      </c>
      <c r="K62" s="27" t="e">
        <f t="shared" si="18"/>
        <v>#DIV/0!</v>
      </c>
    </row>
    <row r="63" spans="1:11" ht="30" customHeight="1" x14ac:dyDescent="0.25">
      <c r="A63" s="28"/>
      <c r="B63" s="28"/>
      <c r="C63" s="29">
        <v>343</v>
      </c>
      <c r="D63" s="29"/>
      <c r="E63" s="29" t="s">
        <v>99</v>
      </c>
      <c r="F63" s="109">
        <v>1105</v>
      </c>
      <c r="G63" s="109">
        <v>1500</v>
      </c>
      <c r="H63" s="109">
        <v>0</v>
      </c>
      <c r="I63" s="27">
        <v>1234.75</v>
      </c>
      <c r="J63" s="27">
        <f t="shared" si="17"/>
        <v>111.7420814479638</v>
      </c>
      <c r="K63" s="27" t="e">
        <f t="shared" si="18"/>
        <v>#DIV/0!</v>
      </c>
    </row>
    <row r="64" spans="1:11" ht="30" customHeight="1" x14ac:dyDescent="0.25">
      <c r="A64" s="28"/>
      <c r="B64" s="29">
        <v>37</v>
      </c>
      <c r="C64" s="29"/>
      <c r="D64" s="29"/>
      <c r="E64" s="30" t="s">
        <v>100</v>
      </c>
      <c r="F64" s="109">
        <v>21888</v>
      </c>
      <c r="G64" s="109">
        <v>23743</v>
      </c>
      <c r="H64" s="109">
        <v>0</v>
      </c>
      <c r="I64" s="109">
        <f t="shared" ref="I64" si="24">I65</f>
        <v>23535.54</v>
      </c>
      <c r="J64" s="27">
        <f t="shared" si="17"/>
        <v>107.52713815789474</v>
      </c>
      <c r="K64" s="27" t="e">
        <f t="shared" si="18"/>
        <v>#DIV/0!</v>
      </c>
    </row>
    <row r="65" spans="1:11" ht="30" customHeight="1" x14ac:dyDescent="0.25">
      <c r="A65" s="28"/>
      <c r="B65" s="28"/>
      <c r="C65" s="29">
        <v>372</v>
      </c>
      <c r="D65" s="29"/>
      <c r="E65" s="29" t="s">
        <v>67</v>
      </c>
      <c r="F65" s="109">
        <v>21888</v>
      </c>
      <c r="G65" s="109">
        <v>23743</v>
      </c>
      <c r="H65" s="109">
        <v>0</v>
      </c>
      <c r="I65" s="27">
        <v>23535.54</v>
      </c>
      <c r="J65" s="27">
        <f t="shared" si="17"/>
        <v>107.52713815789474</v>
      </c>
      <c r="K65" s="27" t="e">
        <f t="shared" si="18"/>
        <v>#DIV/0!</v>
      </c>
    </row>
    <row r="66" spans="1:11" ht="30" customHeight="1" x14ac:dyDescent="0.25">
      <c r="A66" s="28"/>
      <c r="B66" s="29">
        <v>38</v>
      </c>
      <c r="C66" s="29"/>
      <c r="D66" s="29"/>
      <c r="E66" s="30" t="s">
        <v>119</v>
      </c>
      <c r="F66" s="109">
        <f>F67</f>
        <v>0</v>
      </c>
      <c r="G66" s="109">
        <v>1500</v>
      </c>
      <c r="H66" s="109">
        <v>0</v>
      </c>
      <c r="I66" s="109">
        <f t="shared" ref="I66" si="25">I67</f>
        <v>648.29999999999995</v>
      </c>
      <c r="J66" s="27" t="e">
        <f>I66/F66*100</f>
        <v>#DIV/0!</v>
      </c>
      <c r="K66" s="27" t="e">
        <f>I66/H66*100</f>
        <v>#DIV/0!</v>
      </c>
    </row>
    <row r="67" spans="1:11" ht="30" customHeight="1" x14ac:dyDescent="0.25">
      <c r="A67" s="28"/>
      <c r="B67" s="28"/>
      <c r="C67" s="29">
        <v>381</v>
      </c>
      <c r="D67" s="29"/>
      <c r="E67" s="29" t="s">
        <v>73</v>
      </c>
      <c r="F67" s="109">
        <v>0</v>
      </c>
      <c r="G67" s="109">
        <v>1500</v>
      </c>
      <c r="H67" s="109">
        <v>0</v>
      </c>
      <c r="I67" s="27">
        <v>648.29999999999995</v>
      </c>
      <c r="J67" s="27" t="e">
        <f>I67/F67*100</f>
        <v>#DIV/0!</v>
      </c>
      <c r="K67" s="27" t="e">
        <f>I67/H67*100</f>
        <v>#DIV/0!</v>
      </c>
    </row>
    <row r="68" spans="1:11" ht="30" customHeight="1" x14ac:dyDescent="0.25">
      <c r="A68" s="89">
        <v>4</v>
      </c>
      <c r="B68" s="89"/>
      <c r="C68" s="89"/>
      <c r="D68" s="89"/>
      <c r="E68" s="77" t="s">
        <v>6</v>
      </c>
      <c r="F68" s="109">
        <v>18759</v>
      </c>
      <c r="G68" s="109">
        <v>83000</v>
      </c>
      <c r="H68" s="109">
        <v>0</v>
      </c>
      <c r="I68" s="109">
        <f t="shared" ref="I68" si="26">I69</f>
        <v>19411.169999999998</v>
      </c>
      <c r="J68" s="27">
        <f t="shared" si="17"/>
        <v>103.47657124580201</v>
      </c>
      <c r="K68" s="27" t="e">
        <f t="shared" si="18"/>
        <v>#DIV/0!</v>
      </c>
    </row>
    <row r="69" spans="1:11" ht="30" customHeight="1" x14ac:dyDescent="0.25">
      <c r="A69" s="25"/>
      <c r="B69" s="25">
        <v>42</v>
      </c>
      <c r="C69" s="25"/>
      <c r="D69" s="25"/>
      <c r="E69" s="77" t="s">
        <v>68</v>
      </c>
      <c r="F69" s="109">
        <v>18759</v>
      </c>
      <c r="G69" s="109">
        <v>83000</v>
      </c>
      <c r="H69" s="109">
        <v>0</v>
      </c>
      <c r="I69" s="109">
        <f>SUM(I70:I73)</f>
        <v>19411.169999999998</v>
      </c>
      <c r="J69" s="27">
        <f t="shared" si="17"/>
        <v>103.47657124580201</v>
      </c>
      <c r="K69" s="27" t="e">
        <f t="shared" si="18"/>
        <v>#DIV/0!</v>
      </c>
    </row>
    <row r="70" spans="1:11" ht="30" customHeight="1" x14ac:dyDescent="0.25">
      <c r="A70" s="25"/>
      <c r="B70" s="25"/>
      <c r="C70" s="25">
        <v>421</v>
      </c>
      <c r="D70" s="25"/>
      <c r="E70" s="77" t="s">
        <v>103</v>
      </c>
      <c r="F70" s="109">
        <v>0</v>
      </c>
      <c r="G70" s="109">
        <v>0</v>
      </c>
      <c r="H70" s="109">
        <v>0</v>
      </c>
      <c r="I70" s="27">
        <v>0</v>
      </c>
      <c r="J70" s="27" t="e">
        <f t="shared" si="17"/>
        <v>#DIV/0!</v>
      </c>
      <c r="K70" s="27" t="e">
        <f t="shared" si="18"/>
        <v>#DIV/0!</v>
      </c>
    </row>
    <row r="71" spans="1:11" ht="30" customHeight="1" x14ac:dyDescent="0.25">
      <c r="A71" s="25"/>
      <c r="B71" s="25"/>
      <c r="C71" s="29">
        <v>422</v>
      </c>
      <c r="D71" s="29"/>
      <c r="E71" s="29" t="s">
        <v>69</v>
      </c>
      <c r="F71" s="109">
        <v>3858</v>
      </c>
      <c r="G71" s="110">
        <v>39000</v>
      </c>
      <c r="H71" s="110">
        <v>0</v>
      </c>
      <c r="I71" s="27">
        <v>3253.87</v>
      </c>
      <c r="J71" s="27">
        <f t="shared" si="17"/>
        <v>84.340850181441169</v>
      </c>
      <c r="K71" s="27" t="e">
        <f t="shared" si="18"/>
        <v>#DIV/0!</v>
      </c>
    </row>
    <row r="72" spans="1:11" ht="30" customHeight="1" x14ac:dyDescent="0.25">
      <c r="A72" s="25"/>
      <c r="B72" s="25"/>
      <c r="C72" s="29">
        <v>424</v>
      </c>
      <c r="D72" s="29"/>
      <c r="E72" s="29" t="s">
        <v>70</v>
      </c>
      <c r="F72" s="109">
        <v>14901</v>
      </c>
      <c r="G72" s="110">
        <v>19000</v>
      </c>
      <c r="H72" s="110">
        <v>0</v>
      </c>
      <c r="I72" s="27">
        <v>16157.3</v>
      </c>
      <c r="J72" s="27">
        <f t="shared" ref="J72" si="27">I72/F72*100</f>
        <v>108.43097778672572</v>
      </c>
      <c r="K72" s="27" t="e">
        <f t="shared" ref="K72" si="28">I72/H72*100</f>
        <v>#DIV/0!</v>
      </c>
    </row>
    <row r="73" spans="1:11" ht="30" customHeight="1" x14ac:dyDescent="0.25">
      <c r="A73" s="25"/>
      <c r="B73" s="25">
        <v>45</v>
      </c>
      <c r="C73" s="29"/>
      <c r="D73" s="29"/>
      <c r="E73" s="29" t="s">
        <v>131</v>
      </c>
      <c r="F73" s="109">
        <v>0</v>
      </c>
      <c r="G73" s="110">
        <v>25000</v>
      </c>
      <c r="H73" s="110">
        <v>0</v>
      </c>
      <c r="I73" s="27">
        <v>0</v>
      </c>
      <c r="J73" s="27" t="e">
        <f t="shared" si="17"/>
        <v>#DIV/0!</v>
      </c>
      <c r="K73" s="27" t="e">
        <f t="shared" si="18"/>
        <v>#DIV/0!</v>
      </c>
    </row>
    <row r="74" spans="1:11" ht="15.75" x14ac:dyDescent="0.2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.75" x14ac:dyDescent="0.2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24.95" customHeight="1" x14ac:dyDescent="0.25">
      <c r="A76" s="45" t="s">
        <v>135</v>
      </c>
      <c r="B76" s="44"/>
      <c r="C76" s="112" t="s">
        <v>134</v>
      </c>
      <c r="D76" s="44"/>
      <c r="E76" s="44"/>
      <c r="F76" s="44"/>
      <c r="G76" s="44"/>
      <c r="H76" s="44"/>
      <c r="I76" s="45" t="s">
        <v>105</v>
      </c>
      <c r="J76" s="44"/>
      <c r="K76" s="47"/>
    </row>
    <row r="77" spans="1:11" ht="24.95" customHeight="1" x14ac:dyDescent="0.25">
      <c r="A77" s="45" t="s">
        <v>136</v>
      </c>
      <c r="B77" s="44"/>
      <c r="C77" s="44"/>
      <c r="D77" s="44"/>
      <c r="E77" s="44"/>
      <c r="F77" s="44"/>
      <c r="G77" s="44"/>
      <c r="H77" s="44"/>
      <c r="I77" s="45" t="s">
        <v>138</v>
      </c>
      <c r="J77" s="44"/>
      <c r="K77" s="47"/>
    </row>
    <row r="78" spans="1:11" ht="19.5" customHeight="1" x14ac:dyDescent="0.25">
      <c r="A78" s="105" t="s">
        <v>137</v>
      </c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9.5" customHeight="1" x14ac:dyDescent="0.25"/>
    <row r="80" spans="1:11" ht="19.5" customHeight="1" x14ac:dyDescent="0.25">
      <c r="A80" s="106"/>
    </row>
    <row r="81" ht="19.5" customHeight="1" x14ac:dyDescent="0.25"/>
  </sheetData>
  <mergeCells count="8">
    <mergeCell ref="A39:E39"/>
    <mergeCell ref="A40:E40"/>
    <mergeCell ref="A2:K2"/>
    <mergeCell ref="A3:E3"/>
    <mergeCell ref="A4:K4"/>
    <mergeCell ref="A6:K6"/>
    <mergeCell ref="A8:E8"/>
    <mergeCell ref="A9:E9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3"/>
  <sheetViews>
    <sheetView topLeftCell="A4" workbookViewId="0">
      <selection activeCell="E16" sqref="E16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2" spans="1:7" ht="36" customHeight="1" x14ac:dyDescent="0.25">
      <c r="A2" s="75" t="s">
        <v>133</v>
      </c>
      <c r="B2" s="74"/>
      <c r="C2" s="74"/>
      <c r="D2" s="1"/>
      <c r="E2" s="2"/>
      <c r="F2" s="2"/>
      <c r="G2" s="2"/>
    </row>
    <row r="3" spans="1:7" ht="24.95" customHeight="1" x14ac:dyDescent="0.25">
      <c r="A3" s="7"/>
      <c r="B3" s="1"/>
      <c r="C3" s="1"/>
      <c r="D3" s="1"/>
      <c r="E3" s="2"/>
      <c r="F3" s="2"/>
      <c r="G3" s="2"/>
    </row>
    <row r="4" spans="1:7" ht="24.95" customHeight="1" x14ac:dyDescent="0.25">
      <c r="A4" s="143" t="s">
        <v>29</v>
      </c>
      <c r="B4" s="143"/>
      <c r="C4" s="143"/>
      <c r="D4" s="143"/>
      <c r="E4" s="143"/>
      <c r="F4" s="143"/>
      <c r="G4" s="143"/>
    </row>
    <row r="5" spans="1:7" ht="18" x14ac:dyDescent="0.25">
      <c r="A5" s="1"/>
      <c r="B5" s="1"/>
      <c r="C5" s="1"/>
      <c r="D5" s="1"/>
      <c r="E5" s="2"/>
      <c r="F5" s="2"/>
      <c r="G5" s="2"/>
    </row>
    <row r="6" spans="1:7" ht="33.75" customHeight="1" x14ac:dyDescent="0.25">
      <c r="A6" s="59" t="s">
        <v>7</v>
      </c>
      <c r="B6" s="59" t="s">
        <v>117</v>
      </c>
      <c r="C6" s="59" t="s">
        <v>75</v>
      </c>
      <c r="D6" s="59" t="s">
        <v>76</v>
      </c>
      <c r="E6" s="59" t="s">
        <v>118</v>
      </c>
      <c r="F6" s="59" t="s">
        <v>14</v>
      </c>
      <c r="G6" s="59" t="s">
        <v>38</v>
      </c>
    </row>
    <row r="7" spans="1:7" ht="15.75" x14ac:dyDescent="0.25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 t="s">
        <v>26</v>
      </c>
      <c r="G7" s="59" t="s">
        <v>27</v>
      </c>
    </row>
    <row r="8" spans="1:7" ht="24.95" customHeight="1" x14ac:dyDescent="0.25">
      <c r="A8" s="9" t="s">
        <v>35</v>
      </c>
      <c r="B8" s="10">
        <f>SUM(B10:B11)</f>
        <v>2546059</v>
      </c>
      <c r="C8" s="10">
        <f>SUM(C10:C11)</f>
        <v>3022332</v>
      </c>
      <c r="D8" s="10">
        <f>SUM(D10:D11)</f>
        <v>0</v>
      </c>
      <c r="E8" s="11">
        <f t="shared" ref="E8" si="0">SUM(E10:E11)</f>
        <v>2984389.65</v>
      </c>
      <c r="F8" s="12">
        <f>E8/B8*100</f>
        <v>117.21604448286547</v>
      </c>
      <c r="G8" s="13" t="e">
        <f>E8/D8*100</f>
        <v>#DIV/0!</v>
      </c>
    </row>
    <row r="9" spans="1:7" ht="24.95" customHeight="1" x14ac:dyDescent="0.25">
      <c r="A9" s="9" t="s">
        <v>12</v>
      </c>
      <c r="B9" s="14"/>
      <c r="C9" s="14"/>
      <c r="D9" s="14"/>
      <c r="E9" s="15"/>
      <c r="F9" s="12"/>
      <c r="G9" s="13"/>
    </row>
    <row r="10" spans="1:7" ht="24.95" customHeight="1" x14ac:dyDescent="0.25">
      <c r="A10" s="16" t="s">
        <v>3</v>
      </c>
      <c r="B10" s="14">
        <v>2546059</v>
      </c>
      <c r="C10" s="14">
        <v>3022332</v>
      </c>
      <c r="D10" s="14">
        <v>0</v>
      </c>
      <c r="E10" s="15">
        <v>2984389.65</v>
      </c>
      <c r="F10" s="12">
        <f t="shared" ref="F10:F13" si="1">E10/B10*100</f>
        <v>117.21604448286547</v>
      </c>
      <c r="G10" s="13" t="e">
        <f t="shared" ref="G10:G17" si="2">E10/D10*100</f>
        <v>#DIV/0!</v>
      </c>
    </row>
    <row r="11" spans="1:7" ht="24.95" customHeight="1" x14ac:dyDescent="0.25">
      <c r="A11" s="17" t="s">
        <v>13</v>
      </c>
      <c r="B11" s="14"/>
      <c r="C11" s="14">
        <v>0</v>
      </c>
      <c r="D11" s="14">
        <v>0</v>
      </c>
      <c r="E11" s="15">
        <v>0</v>
      </c>
      <c r="F11" s="12" t="e">
        <f t="shared" si="1"/>
        <v>#DIV/0!</v>
      </c>
      <c r="G11" s="13" t="e">
        <f t="shared" si="2"/>
        <v>#DIV/0!</v>
      </c>
    </row>
    <row r="12" spans="1:7" ht="39.950000000000003" customHeight="1" x14ac:dyDescent="0.25">
      <c r="A12" s="18"/>
      <c r="B12" s="14"/>
      <c r="C12" s="14"/>
      <c r="D12" s="14"/>
      <c r="E12" s="15"/>
      <c r="F12" s="12"/>
      <c r="G12" s="13"/>
    </row>
    <row r="13" spans="1:7" ht="24.95" customHeight="1" x14ac:dyDescent="0.25">
      <c r="A13" s="9" t="s">
        <v>36</v>
      </c>
      <c r="B13" s="19">
        <f>SUM(B15:B16)</f>
        <v>2561922</v>
      </c>
      <c r="C13" s="19">
        <f t="shared" ref="C13" si="3">SUM(C15:C16)</f>
        <v>3037332</v>
      </c>
      <c r="D13" s="19">
        <f t="shared" ref="D13:E13" si="4">SUM(D15:D16)</f>
        <v>0</v>
      </c>
      <c r="E13" s="19">
        <f t="shared" si="4"/>
        <v>3203591.31</v>
      </c>
      <c r="F13" s="12">
        <f t="shared" si="1"/>
        <v>125.04640305208356</v>
      </c>
      <c r="G13" s="13" t="e">
        <f t="shared" si="2"/>
        <v>#DIV/0!</v>
      </c>
    </row>
    <row r="14" spans="1:7" ht="24.95" customHeight="1" x14ac:dyDescent="0.25">
      <c r="A14" s="9" t="s">
        <v>12</v>
      </c>
      <c r="B14" s="14"/>
      <c r="C14" s="14"/>
      <c r="D14" s="14"/>
      <c r="E14" s="15"/>
      <c r="F14" s="12"/>
      <c r="G14" s="13"/>
    </row>
    <row r="15" spans="1:7" ht="24.95" customHeight="1" x14ac:dyDescent="0.25">
      <c r="A15" s="16" t="s">
        <v>4</v>
      </c>
      <c r="B15" s="14">
        <v>2543163</v>
      </c>
      <c r="C15" s="14">
        <v>2954332</v>
      </c>
      <c r="D15" s="14">
        <v>0</v>
      </c>
      <c r="E15" s="15">
        <v>3184180.14</v>
      </c>
      <c r="F15" s="12">
        <f>E15/B15*100</f>
        <v>125.20550747238775</v>
      </c>
      <c r="G15" s="13" t="e">
        <f t="shared" si="2"/>
        <v>#DIV/0!</v>
      </c>
    </row>
    <row r="16" spans="1:7" ht="24.95" customHeight="1" x14ac:dyDescent="0.25">
      <c r="A16" s="17" t="s">
        <v>6</v>
      </c>
      <c r="B16" s="14">
        <v>18759</v>
      </c>
      <c r="C16" s="14">
        <v>83000</v>
      </c>
      <c r="D16" s="14">
        <v>0</v>
      </c>
      <c r="E16" s="15">
        <v>19411.169999999998</v>
      </c>
      <c r="F16" s="12">
        <f>E16/B16*100</f>
        <v>103.47657124580201</v>
      </c>
      <c r="G16" s="13" t="e">
        <f t="shared" si="2"/>
        <v>#DIV/0!</v>
      </c>
    </row>
    <row r="17" spans="1:10" ht="24.95" customHeight="1" x14ac:dyDescent="0.25">
      <c r="A17" s="17" t="s">
        <v>60</v>
      </c>
      <c r="B17" s="14">
        <f>B8-B13</f>
        <v>-15863</v>
      </c>
      <c r="C17" s="14">
        <f t="shared" ref="C17" si="5">C8-C13</f>
        <v>-15000</v>
      </c>
      <c r="D17" s="14">
        <v>0</v>
      </c>
      <c r="E17" s="14">
        <f>E8-E13</f>
        <v>-219201.66000000015</v>
      </c>
      <c r="F17" s="12"/>
      <c r="G17" s="13" t="e">
        <f t="shared" si="2"/>
        <v>#DIV/0!</v>
      </c>
    </row>
    <row r="19" spans="1:10" ht="1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6.5" x14ac:dyDescent="0.3">
      <c r="A20" s="45" t="s">
        <v>135</v>
      </c>
      <c r="B20" s="44"/>
      <c r="C20" s="112"/>
      <c r="D20" s="44"/>
      <c r="E20" s="45" t="s">
        <v>105</v>
      </c>
      <c r="F20" s="38"/>
      <c r="H20" s="38"/>
      <c r="I20" s="45"/>
      <c r="J20" s="38"/>
    </row>
    <row r="21" spans="1:10" ht="16.5" x14ac:dyDescent="0.3">
      <c r="A21" s="45" t="s">
        <v>139</v>
      </c>
      <c r="B21" s="44"/>
      <c r="C21" s="44"/>
      <c r="D21" s="44"/>
      <c r="E21" s="45" t="s">
        <v>138</v>
      </c>
      <c r="F21" s="38"/>
      <c r="H21" s="38"/>
      <c r="I21" s="45"/>
      <c r="J21" s="38"/>
    </row>
    <row r="22" spans="1:10" x14ac:dyDescent="0.25">
      <c r="A22" s="105" t="s">
        <v>137</v>
      </c>
      <c r="B22" s="3"/>
      <c r="C22" s="3"/>
      <c r="D22" s="3"/>
    </row>
    <row r="23" spans="1:10" x14ac:dyDescent="0.25">
      <c r="A23" s="105"/>
    </row>
  </sheetData>
  <mergeCells count="1">
    <mergeCell ref="A4:G4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tabSelected="1" workbookViewId="0">
      <selection activeCell="A122" sqref="A122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2" spans="1:7" ht="36" x14ac:dyDescent="0.3">
      <c r="A2" s="39" t="s">
        <v>140</v>
      </c>
      <c r="B2" s="61"/>
      <c r="C2" s="61"/>
      <c r="D2" s="61"/>
      <c r="E2" s="61"/>
      <c r="F2" s="61"/>
      <c r="G2" s="61"/>
    </row>
    <row r="3" spans="1:7" ht="18.75" x14ac:dyDescent="0.3">
      <c r="A3" s="61"/>
      <c r="B3" s="61"/>
      <c r="C3" s="61"/>
      <c r="D3" s="61"/>
      <c r="E3" s="61"/>
      <c r="F3" s="61"/>
      <c r="G3" s="61"/>
    </row>
    <row r="4" spans="1:7" ht="18" x14ac:dyDescent="0.25">
      <c r="A4" s="1"/>
      <c r="B4" s="1"/>
      <c r="C4" s="1"/>
      <c r="D4" s="1"/>
      <c r="E4" s="62"/>
      <c r="F4" s="62"/>
      <c r="G4" s="62"/>
    </row>
    <row r="5" spans="1:7" ht="30" customHeight="1" x14ac:dyDescent="0.25">
      <c r="A5" s="154" t="s">
        <v>30</v>
      </c>
      <c r="B5" s="154"/>
      <c r="C5" s="154"/>
      <c r="D5" s="154"/>
      <c r="E5" s="154"/>
      <c r="F5" s="154"/>
      <c r="G5" s="154"/>
    </row>
    <row r="6" spans="1:7" ht="18" x14ac:dyDescent="0.25">
      <c r="A6" s="1"/>
      <c r="B6" s="1"/>
      <c r="C6" s="1"/>
      <c r="D6" s="1"/>
      <c r="E6" s="62"/>
      <c r="F6" s="62"/>
      <c r="G6" s="62"/>
    </row>
    <row r="7" spans="1:7" ht="31.5" x14ac:dyDescent="0.25">
      <c r="A7" s="59" t="s">
        <v>7</v>
      </c>
      <c r="B7" s="59" t="s">
        <v>123</v>
      </c>
      <c r="C7" s="59" t="s">
        <v>75</v>
      </c>
      <c r="D7" s="59" t="s">
        <v>76</v>
      </c>
      <c r="E7" s="59" t="s">
        <v>124</v>
      </c>
      <c r="F7" s="59" t="s">
        <v>14</v>
      </c>
      <c r="G7" s="59" t="s">
        <v>38</v>
      </c>
    </row>
    <row r="8" spans="1:7" ht="24.95" customHeight="1" x14ac:dyDescent="0.25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 t="s">
        <v>26</v>
      </c>
      <c r="G8" s="59" t="s">
        <v>27</v>
      </c>
    </row>
    <row r="9" spans="1:7" ht="24.95" customHeight="1" x14ac:dyDescent="0.25">
      <c r="A9" s="25" t="s">
        <v>36</v>
      </c>
      <c r="B9" s="65">
        <v>2561922.37</v>
      </c>
      <c r="C9" s="65">
        <v>3037332</v>
      </c>
      <c r="D9" s="65">
        <v>0</v>
      </c>
      <c r="E9" s="26">
        <f>SUM(E11:E16)</f>
        <v>3203591.31</v>
      </c>
      <c r="F9" s="85">
        <f>E9/B9*100</f>
        <v>125.046384992532</v>
      </c>
      <c r="G9" s="85" t="e">
        <f>E9/D9*100</f>
        <v>#DIV/0!</v>
      </c>
    </row>
    <row r="10" spans="1:7" ht="24.95" customHeight="1" x14ac:dyDescent="0.25">
      <c r="A10" s="25" t="s">
        <v>50</v>
      </c>
      <c r="B10" s="65">
        <f>SUM(B11:B13)</f>
        <v>67670.95</v>
      </c>
      <c r="C10" s="65">
        <f t="shared" ref="C10" si="0">SUM(C11:C13)</f>
        <v>90000</v>
      </c>
      <c r="D10" s="65">
        <f t="shared" ref="D10:E10" si="1">SUM(D11:D13)</f>
        <v>0</v>
      </c>
      <c r="E10" s="65">
        <f t="shared" si="1"/>
        <v>73405.13</v>
      </c>
      <c r="F10" s="85">
        <f>E10/B10*100</f>
        <v>108.47362125106861</v>
      </c>
      <c r="G10" s="85" t="e">
        <f t="shared" ref="G10:G16" si="2">E10/D10*100</f>
        <v>#DIV/0!</v>
      </c>
    </row>
    <row r="11" spans="1:7" ht="24.95" customHeight="1" x14ac:dyDescent="0.25">
      <c r="A11" s="32" t="s">
        <v>58</v>
      </c>
      <c r="B11" s="67">
        <v>60949.93</v>
      </c>
      <c r="C11" s="67">
        <v>80000</v>
      </c>
      <c r="D11" s="67">
        <v>0</v>
      </c>
      <c r="E11" s="35">
        <v>64966.15</v>
      </c>
      <c r="F11" s="85">
        <f t="shared" ref="F11" si="3">E11/B11*100</f>
        <v>106.58937590248259</v>
      </c>
      <c r="G11" s="85" t="e">
        <f t="shared" si="2"/>
        <v>#DIV/0!</v>
      </c>
    </row>
    <row r="12" spans="1:7" ht="24.95" customHeight="1" x14ac:dyDescent="0.25">
      <c r="A12" s="32" t="s">
        <v>102</v>
      </c>
      <c r="B12" s="67">
        <v>6721.02</v>
      </c>
      <c r="C12" s="67">
        <v>10000</v>
      </c>
      <c r="D12" s="67">
        <v>0</v>
      </c>
      <c r="E12" s="35">
        <v>8438.98</v>
      </c>
      <c r="F12" s="85">
        <f t="shared" ref="F12:F16" si="4">E12/B12*100</f>
        <v>125.56100115756237</v>
      </c>
      <c r="G12" s="85" t="e">
        <f t="shared" si="2"/>
        <v>#DIV/0!</v>
      </c>
    </row>
    <row r="13" spans="1:7" ht="24.95" customHeight="1" x14ac:dyDescent="0.25">
      <c r="A13" s="68"/>
      <c r="B13" s="67">
        <v>0</v>
      </c>
      <c r="C13" s="67">
        <v>0</v>
      </c>
      <c r="D13" s="67">
        <v>0</v>
      </c>
      <c r="E13" s="35">
        <v>0</v>
      </c>
      <c r="F13" s="85" t="e">
        <f t="shared" si="4"/>
        <v>#DIV/0!</v>
      </c>
      <c r="G13" s="85" t="e">
        <f t="shared" si="2"/>
        <v>#DIV/0!</v>
      </c>
    </row>
    <row r="14" spans="1:7" ht="24.95" customHeight="1" x14ac:dyDescent="0.25">
      <c r="A14" s="68"/>
      <c r="B14" s="67"/>
      <c r="C14" s="67"/>
      <c r="D14" s="67"/>
      <c r="E14" s="69"/>
      <c r="F14" s="85"/>
      <c r="G14" s="85"/>
    </row>
    <row r="15" spans="1:7" ht="24.95" customHeight="1" x14ac:dyDescent="0.25">
      <c r="A15" s="25" t="s">
        <v>112</v>
      </c>
      <c r="B15" s="67"/>
      <c r="C15" s="70"/>
      <c r="D15" s="70"/>
      <c r="E15" s="69"/>
      <c r="F15" s="85"/>
      <c r="G15" s="85" t="e">
        <f t="shared" si="2"/>
        <v>#DIV/0!</v>
      </c>
    </row>
    <row r="16" spans="1:7" ht="24.95" customHeight="1" x14ac:dyDescent="0.25">
      <c r="A16" s="18" t="s">
        <v>49</v>
      </c>
      <c r="B16" s="86">
        <v>2494251.42</v>
      </c>
      <c r="C16" s="87">
        <v>2947332</v>
      </c>
      <c r="D16" s="87">
        <v>0</v>
      </c>
      <c r="E16" s="27">
        <v>3130186.18</v>
      </c>
      <c r="F16" s="85">
        <f t="shared" si="4"/>
        <v>125.49601675680313</v>
      </c>
      <c r="G16" s="85" t="e">
        <f t="shared" si="2"/>
        <v>#DIV/0!</v>
      </c>
    </row>
    <row r="17" spans="1:10" ht="24.95" customHeight="1" x14ac:dyDescent="0.25">
      <c r="A17" s="71"/>
      <c r="B17" s="67"/>
      <c r="C17" s="67"/>
      <c r="D17" s="70"/>
      <c r="E17" s="69"/>
      <c r="F17" s="72"/>
      <c r="G17" s="66"/>
    </row>
    <row r="18" spans="1:10" ht="18.75" x14ac:dyDescent="0.3">
      <c r="A18" s="61"/>
      <c r="B18" s="61"/>
      <c r="C18" s="61"/>
      <c r="D18" s="61"/>
      <c r="E18" s="61"/>
      <c r="F18" s="61"/>
      <c r="G18" s="63"/>
    </row>
    <row r="19" spans="1:10" ht="18.75" x14ac:dyDescent="0.25">
      <c r="A19" s="64"/>
      <c r="B19" s="64"/>
      <c r="C19" s="64"/>
      <c r="D19" s="64"/>
      <c r="E19" s="64"/>
      <c r="F19" s="64"/>
      <c r="G19" s="64"/>
    </row>
    <row r="20" spans="1:10" ht="18.75" x14ac:dyDescent="0.3">
      <c r="A20" s="45" t="s">
        <v>145</v>
      </c>
      <c r="B20" s="73"/>
      <c r="C20" s="73"/>
      <c r="D20" s="73"/>
      <c r="E20" s="45" t="s">
        <v>105</v>
      </c>
      <c r="F20" s="73"/>
      <c r="G20" s="61"/>
      <c r="H20" s="38"/>
      <c r="I20" s="45"/>
      <c r="J20" s="38"/>
    </row>
    <row r="21" spans="1:10" ht="18.75" x14ac:dyDescent="0.3">
      <c r="A21" s="45" t="s">
        <v>139</v>
      </c>
      <c r="B21" s="73"/>
      <c r="C21" s="73"/>
      <c r="D21" s="73"/>
      <c r="E21" s="45" t="s">
        <v>138</v>
      </c>
      <c r="F21" s="73"/>
      <c r="G21" s="61"/>
      <c r="H21" s="38"/>
      <c r="I21" s="45"/>
      <c r="J21" s="38"/>
    </row>
    <row r="22" spans="1:10" x14ac:dyDescent="0.25">
      <c r="A22" s="105" t="s">
        <v>137</v>
      </c>
    </row>
  </sheetData>
  <mergeCells count="1">
    <mergeCell ref="A5:G5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1"/>
  <sheetViews>
    <sheetView workbookViewId="0">
      <selection activeCell="I9" sqref="I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9" width="25.28515625" customWidth="1"/>
    <col min="10" max="11" width="15.7109375" customWidth="1"/>
  </cols>
  <sheetData>
    <row r="2" spans="1:11" ht="45" customHeight="1" x14ac:dyDescent="0.25">
      <c r="A2" s="155" t="s">
        <v>133</v>
      </c>
      <c r="B2" s="156"/>
      <c r="C2" s="156"/>
      <c r="D2" s="156"/>
      <c r="E2" s="156"/>
      <c r="F2" s="1"/>
      <c r="G2" s="1"/>
      <c r="H2" s="1"/>
      <c r="I2" s="1"/>
      <c r="J2" s="1"/>
      <c r="K2" s="1"/>
    </row>
    <row r="3" spans="1:11" ht="15.75" customHeight="1" x14ac:dyDescent="0.25">
      <c r="A3" s="157" t="s">
        <v>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ht="18" x14ac:dyDescent="0.25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spans="1:11" ht="18" x14ac:dyDescent="0.25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spans="1:11" ht="18" customHeight="1" x14ac:dyDescent="0.25">
      <c r="A6" s="158" t="s">
        <v>41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ht="15.75" customHeight="1" x14ac:dyDescent="0.25">
      <c r="A7" s="158" t="s">
        <v>31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ht="18" x14ac:dyDescent="0.25">
      <c r="A8" s="1"/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47.25" x14ac:dyDescent="0.25">
      <c r="A9" s="151" t="s">
        <v>7</v>
      </c>
      <c r="B9" s="152"/>
      <c r="C9" s="152"/>
      <c r="D9" s="152"/>
      <c r="E9" s="153"/>
      <c r="F9" s="82" t="s">
        <v>117</v>
      </c>
      <c r="G9" s="82" t="s">
        <v>75</v>
      </c>
      <c r="H9" s="82" t="s">
        <v>76</v>
      </c>
      <c r="I9" s="82" t="s">
        <v>118</v>
      </c>
      <c r="J9" s="82" t="s">
        <v>14</v>
      </c>
      <c r="K9" s="82" t="s">
        <v>38</v>
      </c>
    </row>
    <row r="10" spans="1:11" ht="15.75" x14ac:dyDescent="0.25">
      <c r="A10" s="151">
        <v>1</v>
      </c>
      <c r="B10" s="152"/>
      <c r="C10" s="152"/>
      <c r="D10" s="152"/>
      <c r="E10" s="153"/>
      <c r="F10" s="82">
        <v>2</v>
      </c>
      <c r="G10" s="82">
        <v>3</v>
      </c>
      <c r="H10" s="82">
        <v>4</v>
      </c>
      <c r="I10" s="82">
        <v>5</v>
      </c>
      <c r="J10" s="82" t="s">
        <v>26</v>
      </c>
      <c r="K10" s="82" t="s">
        <v>27</v>
      </c>
    </row>
    <row r="11" spans="1:11" ht="39.950000000000003" customHeight="1" x14ac:dyDescent="0.25">
      <c r="A11" s="29">
        <v>6</v>
      </c>
      <c r="B11" s="31"/>
      <c r="C11" s="31"/>
      <c r="D11" s="31"/>
      <c r="E11" s="30" t="s">
        <v>51</v>
      </c>
      <c r="F11" s="26">
        <f>SUM(F12:F20)</f>
        <v>2329264.8200000003</v>
      </c>
      <c r="G11" s="26">
        <f>SUM(G12:G20)</f>
        <v>2710300</v>
      </c>
      <c r="H11" s="26">
        <f>SUM(H12:H20)</f>
        <v>0</v>
      </c>
      <c r="I11" s="26">
        <f>SUM(I12:I20)</f>
        <v>2667749.52</v>
      </c>
      <c r="J11" s="84">
        <f>I11/F11*100</f>
        <v>114.53182553969967</v>
      </c>
      <c r="K11" s="84" t="e">
        <f>I11/H11*100</f>
        <v>#DIV/0!</v>
      </c>
    </row>
    <row r="12" spans="1:11" ht="47.25" x14ac:dyDescent="0.25">
      <c r="A12" s="29"/>
      <c r="B12" s="31">
        <v>6331</v>
      </c>
      <c r="C12" s="31"/>
      <c r="D12" s="31"/>
      <c r="E12" s="32" t="s">
        <v>120</v>
      </c>
      <c r="F12" s="34">
        <v>500</v>
      </c>
      <c r="G12" s="34">
        <v>0</v>
      </c>
      <c r="H12" s="34">
        <v>0</v>
      </c>
      <c r="I12" s="34">
        <v>2376</v>
      </c>
      <c r="J12" s="84">
        <f>I12/F12*100</f>
        <v>475.2</v>
      </c>
      <c r="K12" s="84" t="e">
        <f>I12/H12*100</f>
        <v>#DIV/0!</v>
      </c>
    </row>
    <row r="13" spans="1:11" ht="31.5" x14ac:dyDescent="0.25">
      <c r="A13" s="29"/>
      <c r="B13" s="31">
        <v>6341</v>
      </c>
      <c r="C13" s="31"/>
      <c r="D13" s="31"/>
      <c r="E13" s="32" t="s">
        <v>116</v>
      </c>
      <c r="F13" s="34">
        <v>0</v>
      </c>
      <c r="G13" s="34">
        <v>0</v>
      </c>
      <c r="H13" s="34">
        <v>0</v>
      </c>
      <c r="I13" s="34">
        <v>0</v>
      </c>
      <c r="J13" s="84" t="e">
        <f>I13/F13*100</f>
        <v>#DIV/0!</v>
      </c>
      <c r="K13" s="84" t="e">
        <f>I13/H13*100</f>
        <v>#DIV/0!</v>
      </c>
    </row>
    <row r="14" spans="1:11" ht="47.25" x14ac:dyDescent="0.25">
      <c r="A14" s="28"/>
      <c r="B14" s="31">
        <v>63612</v>
      </c>
      <c r="C14" s="31"/>
      <c r="D14" s="31"/>
      <c r="E14" s="32" t="s">
        <v>108</v>
      </c>
      <c r="F14" s="21">
        <v>2158698.98</v>
      </c>
      <c r="G14" s="21">
        <v>2516100</v>
      </c>
      <c r="H14" s="21">
        <v>0</v>
      </c>
      <c r="I14" s="15">
        <v>2538820.36</v>
      </c>
      <c r="J14" s="84">
        <f t="shared" ref="J14:J26" si="0">I14/F14*100</f>
        <v>117.60881825218632</v>
      </c>
      <c r="K14" s="84" t="e">
        <f t="shared" ref="K14:K26" si="1">I14/H14*100</f>
        <v>#DIV/0!</v>
      </c>
    </row>
    <row r="15" spans="1:11" ht="39.950000000000003" customHeight="1" x14ac:dyDescent="0.25">
      <c r="A15" s="28"/>
      <c r="B15" s="31">
        <v>63612</v>
      </c>
      <c r="C15" s="31"/>
      <c r="D15" s="31"/>
      <c r="E15" s="32" t="s">
        <v>109</v>
      </c>
      <c r="F15" s="21">
        <v>51807.040000000001</v>
      </c>
      <c r="G15" s="21">
        <v>80000</v>
      </c>
      <c r="H15" s="21">
        <v>0</v>
      </c>
      <c r="I15" s="15">
        <v>56522.82</v>
      </c>
      <c r="J15" s="84">
        <f t="shared" si="0"/>
        <v>109.10258528570634</v>
      </c>
      <c r="K15" s="84" t="e">
        <f t="shared" si="1"/>
        <v>#DIV/0!</v>
      </c>
    </row>
    <row r="16" spans="1:11" ht="39.950000000000003" customHeight="1" x14ac:dyDescent="0.25">
      <c r="A16" s="28"/>
      <c r="B16" s="31">
        <v>63622</v>
      </c>
      <c r="C16" s="31"/>
      <c r="D16" s="31"/>
      <c r="E16" s="32" t="s">
        <v>52</v>
      </c>
      <c r="F16" s="21">
        <v>14901.16</v>
      </c>
      <c r="G16" s="21">
        <v>0</v>
      </c>
      <c r="H16" s="21">
        <v>0</v>
      </c>
      <c r="I16" s="15">
        <v>14729.56</v>
      </c>
      <c r="J16" s="84">
        <f>I16/F16*100</f>
        <v>98.848411801497321</v>
      </c>
      <c r="K16" s="84" t="e">
        <f t="shared" si="1"/>
        <v>#DIV/0!</v>
      </c>
    </row>
    <row r="17" spans="1:11" s="5" customFormat="1" ht="47.25" x14ac:dyDescent="0.25">
      <c r="A17" s="79"/>
      <c r="B17" s="68">
        <v>63812</v>
      </c>
      <c r="C17" s="68"/>
      <c r="D17" s="68"/>
      <c r="E17" s="111" t="s">
        <v>110</v>
      </c>
      <c r="F17" s="21">
        <v>54874.080000000002</v>
      </c>
      <c r="G17" s="21">
        <v>66700</v>
      </c>
      <c r="H17" s="21">
        <v>0</v>
      </c>
      <c r="I17" s="15">
        <v>4582.68</v>
      </c>
      <c r="J17" s="84">
        <f t="shared" si="0"/>
        <v>8.3512652968396015</v>
      </c>
      <c r="K17" s="84" t="e">
        <f t="shared" si="1"/>
        <v>#DIV/0!</v>
      </c>
    </row>
    <row r="18" spans="1:11" ht="39.950000000000003" customHeight="1" x14ac:dyDescent="0.25">
      <c r="A18" s="36"/>
      <c r="B18" s="71">
        <v>64224</v>
      </c>
      <c r="C18" s="71"/>
      <c r="D18" s="71"/>
      <c r="E18" s="111" t="s">
        <v>106</v>
      </c>
      <c r="F18" s="21">
        <v>4608.0200000000004</v>
      </c>
      <c r="G18" s="83">
        <v>2500</v>
      </c>
      <c r="H18" s="83">
        <v>0</v>
      </c>
      <c r="I18" s="15">
        <v>3205.44</v>
      </c>
      <c r="J18" s="84">
        <f t="shared" si="0"/>
        <v>69.562198080737488</v>
      </c>
      <c r="K18" s="84" t="e">
        <f t="shared" si="1"/>
        <v>#DIV/0!</v>
      </c>
    </row>
    <row r="19" spans="1:11" ht="39.950000000000003" customHeight="1" x14ac:dyDescent="0.25">
      <c r="A19" s="36"/>
      <c r="B19" s="71">
        <v>65264</v>
      </c>
      <c r="C19" s="71"/>
      <c r="D19" s="32"/>
      <c r="E19" s="32" t="s">
        <v>130</v>
      </c>
      <c r="F19" s="21">
        <v>43875.54</v>
      </c>
      <c r="G19" s="83">
        <v>45000</v>
      </c>
      <c r="H19" s="83">
        <v>0</v>
      </c>
      <c r="I19" s="15">
        <v>47512.66</v>
      </c>
      <c r="J19" s="84">
        <f t="shared" si="0"/>
        <v>108.28963016751476</v>
      </c>
      <c r="K19" s="84" t="e">
        <f t="shared" si="1"/>
        <v>#DIV/0!</v>
      </c>
    </row>
    <row r="20" spans="1:11" ht="31.5" x14ac:dyDescent="0.25">
      <c r="A20" s="36"/>
      <c r="B20" s="68">
        <v>6615</v>
      </c>
      <c r="C20" s="68"/>
      <c r="D20" s="68"/>
      <c r="E20" s="111" t="s">
        <v>121</v>
      </c>
      <c r="F20" s="21">
        <v>0</v>
      </c>
      <c r="G20" s="83">
        <v>0</v>
      </c>
      <c r="H20" s="83">
        <v>0</v>
      </c>
      <c r="I20" s="15">
        <v>0</v>
      </c>
      <c r="J20" s="84" t="e">
        <f t="shared" si="0"/>
        <v>#DIV/0!</v>
      </c>
      <c r="K20" s="84" t="e">
        <f t="shared" si="1"/>
        <v>#DIV/0!</v>
      </c>
    </row>
    <row r="21" spans="1:11" s="4" customFormat="1" ht="24.95" customHeight="1" x14ac:dyDescent="0.25">
      <c r="A21" s="9">
        <v>6</v>
      </c>
      <c r="B21" s="25"/>
      <c r="C21" s="25"/>
      <c r="D21" s="30"/>
      <c r="E21" s="30" t="s">
        <v>53</v>
      </c>
      <c r="F21" s="20">
        <f>F22</f>
        <v>5709</v>
      </c>
      <c r="G21" s="20">
        <f t="shared" ref="G21:I21" si="2">G22</f>
        <v>2000</v>
      </c>
      <c r="H21" s="20">
        <f t="shared" si="2"/>
        <v>0</v>
      </c>
      <c r="I21" s="20">
        <f t="shared" si="2"/>
        <v>1790</v>
      </c>
      <c r="J21" s="84">
        <f t="shared" si="0"/>
        <v>31.354002452268347</v>
      </c>
      <c r="K21" s="84" t="e">
        <f t="shared" si="1"/>
        <v>#DIV/0!</v>
      </c>
    </row>
    <row r="22" spans="1:11" ht="24.95" customHeight="1" x14ac:dyDescent="0.25">
      <c r="A22" s="36"/>
      <c r="B22" s="71">
        <v>66314</v>
      </c>
      <c r="C22" s="71"/>
      <c r="D22" s="32"/>
      <c r="E22" s="32" t="s">
        <v>54</v>
      </c>
      <c r="F22" s="21">
        <v>5709</v>
      </c>
      <c r="G22" s="83">
        <v>2000</v>
      </c>
      <c r="H22" s="83">
        <v>0</v>
      </c>
      <c r="I22" s="15">
        <v>1790</v>
      </c>
      <c r="J22" s="84">
        <f t="shared" si="0"/>
        <v>31.354002452268347</v>
      </c>
      <c r="K22" s="84" t="e">
        <f t="shared" si="1"/>
        <v>#DIV/0!</v>
      </c>
    </row>
    <row r="23" spans="1:11" s="4" customFormat="1" ht="39.950000000000003" customHeight="1" x14ac:dyDescent="0.25">
      <c r="A23" s="9">
        <v>6</v>
      </c>
      <c r="B23" s="25"/>
      <c r="C23" s="25"/>
      <c r="D23" s="30"/>
      <c r="E23" s="30" t="s">
        <v>107</v>
      </c>
      <c r="F23" s="20">
        <f>F24+F25</f>
        <v>222620.68000000002</v>
      </c>
      <c r="G23" s="20">
        <v>310032</v>
      </c>
      <c r="H23" s="20">
        <v>0</v>
      </c>
      <c r="I23" s="20">
        <f t="shared" ref="I23" si="3">I24+I25</f>
        <v>314850.13</v>
      </c>
      <c r="J23" s="84">
        <f t="shared" si="0"/>
        <v>141.42896787486228</v>
      </c>
      <c r="K23" s="84" t="e">
        <f t="shared" si="1"/>
        <v>#DIV/0!</v>
      </c>
    </row>
    <row r="24" spans="1:11" ht="24.95" customHeight="1" x14ac:dyDescent="0.25">
      <c r="A24" s="36"/>
      <c r="B24" s="71">
        <v>6711</v>
      </c>
      <c r="C24" s="71"/>
      <c r="D24" s="32"/>
      <c r="E24" s="32" t="s">
        <v>111</v>
      </c>
      <c r="F24" s="21">
        <v>218357.29</v>
      </c>
      <c r="G24" s="83">
        <v>308032</v>
      </c>
      <c r="H24" s="83">
        <v>0</v>
      </c>
      <c r="I24" s="15">
        <v>311296.5</v>
      </c>
      <c r="J24" s="84">
        <f t="shared" si="0"/>
        <v>142.56290687615694</v>
      </c>
      <c r="K24" s="84" t="e">
        <f t="shared" si="1"/>
        <v>#DIV/0!</v>
      </c>
    </row>
    <row r="25" spans="1:11" ht="24.95" customHeight="1" x14ac:dyDescent="0.25">
      <c r="A25" s="36"/>
      <c r="B25" s="71">
        <v>6712</v>
      </c>
      <c r="C25" s="71"/>
      <c r="D25" s="32"/>
      <c r="E25" s="32" t="s">
        <v>101</v>
      </c>
      <c r="F25" s="21">
        <v>4263.3900000000003</v>
      </c>
      <c r="G25" s="83">
        <v>2000</v>
      </c>
      <c r="H25" s="83">
        <v>0</v>
      </c>
      <c r="I25" s="15">
        <v>3553.63</v>
      </c>
      <c r="J25" s="84">
        <f t="shared" si="0"/>
        <v>83.352215021379692</v>
      </c>
      <c r="K25" s="84" t="e">
        <f t="shared" si="1"/>
        <v>#DIV/0!</v>
      </c>
    </row>
    <row r="26" spans="1:11" s="4" customFormat="1" ht="39.950000000000003" customHeight="1" x14ac:dyDescent="0.25">
      <c r="A26" s="81"/>
      <c r="B26" s="89"/>
      <c r="C26" s="89"/>
      <c r="D26" s="89"/>
      <c r="E26" s="77" t="s">
        <v>59</v>
      </c>
      <c r="F26" s="20">
        <f>F11+F21+F23</f>
        <v>2557594.5000000005</v>
      </c>
      <c r="G26" s="20">
        <f>G11+G21+G23</f>
        <v>3022332</v>
      </c>
      <c r="H26" s="20">
        <v>0</v>
      </c>
      <c r="I26" s="20">
        <f>I11+I21+I23</f>
        <v>2984389.65</v>
      </c>
      <c r="J26" s="84">
        <f t="shared" si="0"/>
        <v>116.68736580407877</v>
      </c>
      <c r="K26" s="84" t="e">
        <f t="shared" si="1"/>
        <v>#DIV/0!</v>
      </c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16.5" x14ac:dyDescent="0.3">
      <c r="A29" s="38"/>
      <c r="B29" s="38"/>
      <c r="C29" s="38"/>
      <c r="D29" s="3"/>
      <c r="E29" s="45" t="s">
        <v>135</v>
      </c>
      <c r="G29" s="45"/>
      <c r="H29" s="38"/>
      <c r="I29" s="4" t="s">
        <v>105</v>
      </c>
      <c r="J29" s="4"/>
    </row>
    <row r="30" spans="1:11" ht="16.5" x14ac:dyDescent="0.3">
      <c r="A30" s="38"/>
      <c r="B30" s="38"/>
      <c r="C30" s="38"/>
      <c r="D30" s="3"/>
      <c r="E30" s="45" t="s">
        <v>139</v>
      </c>
      <c r="F30" s="38"/>
      <c r="G30" s="4"/>
      <c r="H30" s="4"/>
      <c r="I30" s="4" t="s">
        <v>138</v>
      </c>
    </row>
    <row r="31" spans="1:11" x14ac:dyDescent="0.25">
      <c r="E31" s="105" t="s">
        <v>137</v>
      </c>
    </row>
  </sheetData>
  <mergeCells count="6">
    <mergeCell ref="A2:E2"/>
    <mergeCell ref="A9:E9"/>
    <mergeCell ref="A10:E10"/>
    <mergeCell ref="A3:K3"/>
    <mergeCell ref="A6:K6"/>
    <mergeCell ref="A7:K7"/>
  </mergeCells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6"/>
  <sheetViews>
    <sheetView topLeftCell="A7" zoomScaleNormal="100" workbookViewId="0">
      <selection activeCell="B15" sqref="B15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2" spans="1:7" ht="35.1" customHeight="1" x14ac:dyDescent="0.25">
      <c r="A2" s="39" t="s">
        <v>125</v>
      </c>
      <c r="B2" s="41"/>
      <c r="C2" s="41"/>
      <c r="D2" s="41"/>
      <c r="E2" s="42"/>
      <c r="F2" s="42"/>
      <c r="G2" s="42"/>
    </row>
    <row r="3" spans="1:7" ht="36" x14ac:dyDescent="0.25">
      <c r="A3" s="6" t="s">
        <v>126</v>
      </c>
      <c r="B3" s="41"/>
      <c r="C3" s="41"/>
      <c r="D3" s="41"/>
      <c r="E3" s="42"/>
      <c r="F3" s="42"/>
      <c r="G3" s="42"/>
    </row>
    <row r="4" spans="1:7" ht="30" customHeight="1" x14ac:dyDescent="0.25">
      <c r="A4" s="159" t="s">
        <v>32</v>
      </c>
      <c r="B4" s="159"/>
      <c r="C4" s="159"/>
      <c r="D4" s="159"/>
      <c r="E4" s="159"/>
      <c r="F4" s="159"/>
      <c r="G4" s="159"/>
    </row>
    <row r="5" spans="1:7" ht="18" x14ac:dyDescent="0.25">
      <c r="A5" s="6"/>
      <c r="B5" s="6"/>
      <c r="C5" s="6"/>
      <c r="D5" s="6"/>
      <c r="E5" s="22"/>
      <c r="F5" s="22"/>
      <c r="G5" s="22"/>
    </row>
    <row r="6" spans="1:7" ht="24.95" customHeight="1" x14ac:dyDescent="0.25">
      <c r="A6" s="76" t="s">
        <v>7</v>
      </c>
      <c r="B6" s="8" t="s">
        <v>122</v>
      </c>
      <c r="C6" s="8" t="s">
        <v>75</v>
      </c>
      <c r="D6" s="8" t="s">
        <v>76</v>
      </c>
      <c r="E6" s="8" t="s">
        <v>114</v>
      </c>
      <c r="F6" s="8" t="s">
        <v>14</v>
      </c>
      <c r="G6" s="8" t="s">
        <v>38</v>
      </c>
    </row>
    <row r="7" spans="1:7" ht="24.95" customHeight="1" x14ac:dyDescent="0.25">
      <c r="A7" s="76">
        <v>1</v>
      </c>
      <c r="B7" s="8">
        <v>2</v>
      </c>
      <c r="C7" s="8">
        <v>3</v>
      </c>
      <c r="D7" s="8">
        <v>4</v>
      </c>
      <c r="E7" s="8">
        <v>5</v>
      </c>
      <c r="F7" s="8" t="s">
        <v>26</v>
      </c>
      <c r="G7" s="8" t="s">
        <v>27</v>
      </c>
    </row>
    <row r="8" spans="1:7" ht="24.95" customHeight="1" x14ac:dyDescent="0.25">
      <c r="A8" s="9" t="s">
        <v>33</v>
      </c>
      <c r="B8" s="20">
        <f>SUM(B10:B20)</f>
        <v>2546058.5799999996</v>
      </c>
      <c r="C8" s="20">
        <f>SUM(C10:C20)</f>
        <v>3022332</v>
      </c>
      <c r="D8" s="20">
        <f t="shared" ref="D8:E8" si="0">SUM(D10:D20)</f>
        <v>0</v>
      </c>
      <c r="E8" s="20">
        <f t="shared" si="0"/>
        <v>2984389.6500000004</v>
      </c>
      <c r="F8" s="15">
        <f>E8/B8*100</f>
        <v>117.21606381892443</v>
      </c>
      <c r="G8" s="15" t="e">
        <f>E8/D8*100</f>
        <v>#DIV/0!</v>
      </c>
    </row>
    <row r="9" spans="1:7" ht="24.95" customHeight="1" x14ac:dyDescent="0.25">
      <c r="A9" s="9" t="s">
        <v>12</v>
      </c>
      <c r="B9" s="21"/>
      <c r="C9" s="21"/>
      <c r="D9" s="21"/>
      <c r="E9" s="15"/>
      <c r="F9" s="15"/>
      <c r="G9" s="15"/>
    </row>
    <row r="10" spans="1:7" ht="24.95" customHeight="1" x14ac:dyDescent="0.25">
      <c r="A10" s="16" t="s">
        <v>104</v>
      </c>
      <c r="B10" s="21">
        <v>500</v>
      </c>
      <c r="C10" s="21">
        <v>0</v>
      </c>
      <c r="D10" s="21">
        <v>0</v>
      </c>
      <c r="E10" s="15">
        <v>2376</v>
      </c>
      <c r="F10" s="15">
        <f t="shared" ref="F10:F29" si="1">E10/B10*100</f>
        <v>475.2</v>
      </c>
      <c r="G10" s="15" t="e">
        <f t="shared" ref="G10:G29" si="2">E10/D10*100</f>
        <v>#DIV/0!</v>
      </c>
    </row>
    <row r="11" spans="1:7" ht="24.95" customHeight="1" x14ac:dyDescent="0.25">
      <c r="A11" s="17" t="s">
        <v>101</v>
      </c>
      <c r="B11" s="21">
        <v>222620.68</v>
      </c>
      <c r="C11" s="21">
        <v>310032</v>
      </c>
      <c r="D11" s="21">
        <v>0</v>
      </c>
      <c r="E11" s="15">
        <v>314850.13</v>
      </c>
      <c r="F11" s="15">
        <f t="shared" si="1"/>
        <v>141.42896787486231</v>
      </c>
      <c r="G11" s="15" t="e">
        <f t="shared" si="2"/>
        <v>#DIV/0!</v>
      </c>
    </row>
    <row r="12" spans="1:7" ht="24.95" customHeight="1" x14ac:dyDescent="0.25">
      <c r="A12" s="17" t="s">
        <v>143</v>
      </c>
      <c r="B12" s="21">
        <v>54874.080000000002</v>
      </c>
      <c r="C12" s="21">
        <v>66700</v>
      </c>
      <c r="D12" s="21">
        <v>0</v>
      </c>
      <c r="E12" s="15">
        <v>2142.6799999999998</v>
      </c>
      <c r="F12" s="15">
        <f t="shared" si="1"/>
        <v>3.904721500570032</v>
      </c>
      <c r="G12" s="15" t="e">
        <f t="shared" si="2"/>
        <v>#DIV/0!</v>
      </c>
    </row>
    <row r="13" spans="1:7" ht="24.95" customHeight="1" x14ac:dyDescent="0.25">
      <c r="A13" s="17" t="s">
        <v>55</v>
      </c>
      <c r="B13" s="21">
        <v>2213871.2599999998</v>
      </c>
      <c r="C13" s="21">
        <v>2596100</v>
      </c>
      <c r="D13" s="21">
        <v>0</v>
      </c>
      <c r="E13" s="15">
        <v>2612512.7400000002</v>
      </c>
      <c r="F13" s="15">
        <f t="shared" si="1"/>
        <v>118.00653394813936</v>
      </c>
      <c r="G13" s="15" t="e">
        <f t="shared" si="2"/>
        <v>#DIV/0!</v>
      </c>
    </row>
    <row r="14" spans="1:7" ht="24.95" customHeight="1" x14ac:dyDescent="0.25">
      <c r="A14" s="9" t="s">
        <v>56</v>
      </c>
      <c r="B14" s="21"/>
      <c r="C14" s="21"/>
      <c r="D14" s="83"/>
      <c r="E14" s="15"/>
      <c r="F14" s="15"/>
      <c r="G14" s="15"/>
    </row>
    <row r="15" spans="1:7" ht="31.5" x14ac:dyDescent="0.25">
      <c r="A15" s="18" t="s">
        <v>144</v>
      </c>
      <c r="B15" s="21">
        <v>43875.54</v>
      </c>
      <c r="C15" s="21">
        <v>45000</v>
      </c>
      <c r="D15" s="83">
        <v>0</v>
      </c>
      <c r="E15" s="15">
        <v>47512.66</v>
      </c>
      <c r="F15" s="15">
        <f t="shared" si="1"/>
        <v>108.28963016751476</v>
      </c>
      <c r="G15" s="15" t="e">
        <f t="shared" si="2"/>
        <v>#DIV/0!</v>
      </c>
    </row>
    <row r="16" spans="1:7" ht="15.75" x14ac:dyDescent="0.25">
      <c r="A16" s="18" t="s">
        <v>127</v>
      </c>
      <c r="B16" s="21">
        <v>4608.0200000000004</v>
      </c>
      <c r="C16" s="21">
        <v>2500</v>
      </c>
      <c r="D16" s="83">
        <v>0</v>
      </c>
      <c r="E16" s="15">
        <v>3205.44</v>
      </c>
      <c r="F16" s="15">
        <f t="shared" si="1"/>
        <v>69.562198080737488</v>
      </c>
      <c r="G16" s="15" t="e">
        <f t="shared" si="2"/>
        <v>#DIV/0!</v>
      </c>
    </row>
    <row r="17" spans="1:7" ht="24.95" customHeight="1" x14ac:dyDescent="0.25">
      <c r="A17" s="9" t="s">
        <v>57</v>
      </c>
      <c r="B17" s="21"/>
      <c r="C17" s="21"/>
      <c r="D17" s="83"/>
      <c r="E17" s="15"/>
      <c r="F17" s="15"/>
      <c r="G17" s="15"/>
    </row>
    <row r="18" spans="1:7" ht="24.95" customHeight="1" x14ac:dyDescent="0.25">
      <c r="A18" s="18" t="s">
        <v>53</v>
      </c>
      <c r="B18" s="21">
        <v>5709</v>
      </c>
      <c r="C18" s="21">
        <v>2000</v>
      </c>
      <c r="D18" s="83">
        <v>0</v>
      </c>
      <c r="E18" s="15">
        <v>1790</v>
      </c>
      <c r="F18" s="15">
        <f t="shared" si="1"/>
        <v>31.354002452268347</v>
      </c>
      <c r="G18" s="15" t="e">
        <f t="shared" si="2"/>
        <v>#DIV/0!</v>
      </c>
    </row>
    <row r="19" spans="1:7" ht="24.95" customHeight="1" x14ac:dyDescent="0.25">
      <c r="A19" s="77"/>
      <c r="B19" s="21"/>
      <c r="C19" s="21"/>
      <c r="D19" s="83"/>
      <c r="E19" s="15"/>
      <c r="F19" s="15"/>
      <c r="G19" s="15"/>
    </row>
    <row r="20" spans="1:7" ht="24.95" customHeight="1" x14ac:dyDescent="0.25">
      <c r="A20" s="18"/>
      <c r="B20" s="21"/>
      <c r="C20" s="21"/>
      <c r="D20" s="83"/>
      <c r="E20" s="15"/>
      <c r="F20" s="15"/>
      <c r="G20" s="15"/>
    </row>
    <row r="21" spans="1:7" ht="24.95" customHeight="1" x14ac:dyDescent="0.25">
      <c r="A21" s="9" t="s">
        <v>34</v>
      </c>
      <c r="B21" s="20">
        <f>SUM(B23:B31)</f>
        <v>2546058.58</v>
      </c>
      <c r="C21" s="20">
        <f>SUM(C23:C31)</f>
        <v>3022332</v>
      </c>
      <c r="D21" s="20">
        <v>0</v>
      </c>
      <c r="E21" s="20">
        <f t="shared" ref="E21" si="3">SUM(E23:E31)</f>
        <v>3184180.1399999997</v>
      </c>
      <c r="F21" s="15">
        <f t="shared" si="1"/>
        <v>125.0631138267054</v>
      </c>
      <c r="G21" s="15" t="e">
        <f t="shared" si="2"/>
        <v>#DIV/0!</v>
      </c>
    </row>
    <row r="22" spans="1:7" ht="24.95" customHeight="1" x14ac:dyDescent="0.25">
      <c r="A22" s="9" t="s">
        <v>12</v>
      </c>
      <c r="B22" s="21"/>
      <c r="C22" s="21"/>
      <c r="D22" s="21"/>
      <c r="E22" s="15"/>
      <c r="F22" s="15"/>
      <c r="G22" s="15"/>
    </row>
    <row r="23" spans="1:7" ht="24.95" customHeight="1" x14ac:dyDescent="0.25">
      <c r="A23" s="16" t="s">
        <v>104</v>
      </c>
      <c r="B23" s="21">
        <v>500</v>
      </c>
      <c r="C23" s="21">
        <v>0</v>
      </c>
      <c r="D23" s="21">
        <v>0</v>
      </c>
      <c r="E23" s="15">
        <v>2376</v>
      </c>
      <c r="F23" s="15">
        <f t="shared" si="1"/>
        <v>475.2</v>
      </c>
      <c r="G23" s="15" t="e">
        <f t="shared" si="2"/>
        <v>#DIV/0!</v>
      </c>
    </row>
    <row r="24" spans="1:7" ht="24.95" customHeight="1" x14ac:dyDescent="0.25">
      <c r="A24" s="17" t="s">
        <v>101</v>
      </c>
      <c r="B24" s="21">
        <v>222620.68</v>
      </c>
      <c r="C24" s="21">
        <v>310032</v>
      </c>
      <c r="D24" s="21">
        <v>0</v>
      </c>
      <c r="E24" s="15">
        <v>314850.13</v>
      </c>
      <c r="F24" s="15">
        <f t="shared" si="1"/>
        <v>141.42896787486231</v>
      </c>
      <c r="G24" s="15" t="e">
        <f t="shared" si="2"/>
        <v>#DIV/0!</v>
      </c>
    </row>
    <row r="25" spans="1:7" ht="24.95" customHeight="1" x14ac:dyDescent="0.25">
      <c r="A25" s="17" t="s">
        <v>55</v>
      </c>
      <c r="B25" s="21">
        <v>2213871.2599999998</v>
      </c>
      <c r="C25" s="21">
        <v>2596100</v>
      </c>
      <c r="D25" s="21">
        <v>0</v>
      </c>
      <c r="E25" s="15">
        <v>2809070.94</v>
      </c>
      <c r="F25" s="15">
        <f t="shared" si="1"/>
        <v>126.88501769520239</v>
      </c>
      <c r="G25" s="15" t="e">
        <f t="shared" si="2"/>
        <v>#DIV/0!</v>
      </c>
    </row>
    <row r="26" spans="1:7" ht="24.95" customHeight="1" x14ac:dyDescent="0.25">
      <c r="A26" s="17" t="s">
        <v>132</v>
      </c>
      <c r="B26" s="21">
        <v>54874.080000000002</v>
      </c>
      <c r="C26" s="21">
        <v>66700</v>
      </c>
      <c r="D26" s="21">
        <v>0</v>
      </c>
      <c r="E26" s="15">
        <v>4751</v>
      </c>
      <c r="F26" s="15">
        <f t="shared" si="1"/>
        <v>8.6580039246216067</v>
      </c>
      <c r="G26" s="15" t="e">
        <f t="shared" si="2"/>
        <v>#DIV/0!</v>
      </c>
    </row>
    <row r="27" spans="1:7" ht="24.95" customHeight="1" x14ac:dyDescent="0.25">
      <c r="A27" s="9" t="s">
        <v>56</v>
      </c>
      <c r="B27" s="21"/>
      <c r="C27" s="21"/>
      <c r="D27" s="21"/>
      <c r="E27" s="15"/>
      <c r="F27" s="15"/>
      <c r="G27" s="15"/>
    </row>
    <row r="28" spans="1:7" ht="31.5" x14ac:dyDescent="0.25">
      <c r="A28" s="18" t="s">
        <v>128</v>
      </c>
      <c r="B28" s="21">
        <v>43875.54</v>
      </c>
      <c r="C28" s="21">
        <v>45000</v>
      </c>
      <c r="D28" s="83">
        <v>0</v>
      </c>
      <c r="E28" s="15">
        <v>48136.63</v>
      </c>
      <c r="F28" s="15">
        <f t="shared" si="1"/>
        <v>109.71176651045205</v>
      </c>
      <c r="G28" s="15" t="e">
        <f t="shared" si="2"/>
        <v>#DIV/0!</v>
      </c>
    </row>
    <row r="29" spans="1:7" ht="15.75" x14ac:dyDescent="0.25">
      <c r="A29" s="18" t="s">
        <v>129</v>
      </c>
      <c r="B29" s="21">
        <v>4608.0200000000004</v>
      </c>
      <c r="C29" s="21">
        <v>2500</v>
      </c>
      <c r="D29" s="83">
        <v>0</v>
      </c>
      <c r="E29" s="15">
        <v>3205.44</v>
      </c>
      <c r="F29" s="15">
        <f t="shared" si="1"/>
        <v>69.562198080737488</v>
      </c>
      <c r="G29" s="15" t="e">
        <f t="shared" si="2"/>
        <v>#DIV/0!</v>
      </c>
    </row>
    <row r="30" spans="1:7" ht="24.95" customHeight="1" x14ac:dyDescent="0.25">
      <c r="A30" s="78" t="s">
        <v>57</v>
      </c>
      <c r="B30" s="26"/>
      <c r="C30" s="26"/>
      <c r="D30" s="26"/>
      <c r="E30" s="26"/>
      <c r="F30" s="15"/>
      <c r="G30" s="15"/>
    </row>
    <row r="31" spans="1:7" ht="24.95" customHeight="1" x14ac:dyDescent="0.25">
      <c r="A31" s="36" t="s">
        <v>53</v>
      </c>
      <c r="B31" s="21">
        <v>5709</v>
      </c>
      <c r="C31" s="21">
        <v>2000</v>
      </c>
      <c r="D31" s="83">
        <v>0</v>
      </c>
      <c r="E31" s="15">
        <v>1790</v>
      </c>
      <c r="F31" s="15">
        <f>E31/B31*100</f>
        <v>31.354002452268347</v>
      </c>
      <c r="G31" s="15" t="e">
        <f>E31/D31*100</f>
        <v>#DIV/0!</v>
      </c>
    </row>
    <row r="32" spans="1:7" ht="15.75" x14ac:dyDescent="0.25">
      <c r="A32" s="90"/>
      <c r="B32" s="90"/>
      <c r="C32" s="91"/>
      <c r="D32" s="92"/>
      <c r="E32" s="90"/>
      <c r="F32" s="90"/>
      <c r="G32" s="90"/>
    </row>
    <row r="33" spans="1:10" ht="15.75" x14ac:dyDescent="0.25">
      <c r="A33" s="90"/>
      <c r="B33" s="90"/>
      <c r="C33" s="90"/>
      <c r="D33" s="90"/>
      <c r="E33" s="90"/>
      <c r="F33" s="90"/>
      <c r="G33" s="90"/>
    </row>
    <row r="34" spans="1:10" ht="16.5" x14ac:dyDescent="0.3">
      <c r="A34" s="45" t="s">
        <v>135</v>
      </c>
      <c r="B34" s="44"/>
      <c r="C34" s="44"/>
      <c r="D34" s="44"/>
      <c r="E34" s="45" t="s">
        <v>105</v>
      </c>
      <c r="F34" s="44"/>
      <c r="G34" s="90"/>
      <c r="I34" s="45"/>
      <c r="J34" s="38"/>
    </row>
    <row r="35" spans="1:10" ht="16.5" x14ac:dyDescent="0.3">
      <c r="A35" s="45" t="s">
        <v>139</v>
      </c>
      <c r="B35" s="44"/>
      <c r="C35" s="44"/>
      <c r="D35" s="44"/>
      <c r="E35" s="45" t="s">
        <v>138</v>
      </c>
      <c r="F35" s="44"/>
      <c r="G35" s="90"/>
      <c r="I35" s="45"/>
      <c r="J35" s="38"/>
    </row>
    <row r="36" spans="1:10" x14ac:dyDescent="0.25">
      <c r="A36" s="105" t="s">
        <v>137</v>
      </c>
    </row>
  </sheetData>
  <mergeCells count="1">
    <mergeCell ref="A4:G4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'Račun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2026-03-23T12:46:37Z</cp:lastPrinted>
  <dcterms:created xsi:type="dcterms:W3CDTF">2022-08-12T12:51:27Z</dcterms:created>
  <dcterms:modified xsi:type="dcterms:W3CDTF">2026-04-13T09:06:56Z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