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AppData\Local\Microsoft\Windows\INetCache\Content.Outlook\L94SRGF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E333" i="9" s="1"/>
  <c r="B333" i="9" s="1"/>
  <c r="G333" i="9"/>
  <c r="F333" i="9"/>
  <c r="H332" i="9"/>
  <c r="G332" i="9"/>
  <c r="F332" i="9"/>
  <c r="E332" i="9"/>
  <c r="B332" i="9"/>
  <c r="H331" i="9"/>
  <c r="G331" i="9"/>
  <c r="F331" i="9"/>
  <c r="E331" i="9"/>
  <c r="B331" i="9" s="1"/>
  <c r="H330" i="9"/>
  <c r="E330" i="9" s="1"/>
  <c r="B330" i="9" s="1"/>
  <c r="G330" i="9"/>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E321" i="9" s="1"/>
  <c r="B321" i="9" s="1"/>
  <c r="G321" i="9"/>
  <c r="F321" i="9"/>
  <c r="H320" i="9"/>
  <c r="G320" i="9"/>
  <c r="F320" i="9"/>
  <c r="H319" i="9"/>
  <c r="G319" i="9"/>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E247" i="9"/>
  <c r="M246" i="9"/>
  <c r="L246" i="9"/>
  <c r="F246" i="9"/>
  <c r="E246" i="9"/>
  <c r="B246" i="9"/>
  <c r="M245" i="9"/>
  <c r="L245" i="9"/>
  <c r="F245" i="9" s="1"/>
  <c r="E245" i="9"/>
  <c r="B245" i="9" s="1"/>
  <c r="M244" i="9"/>
  <c r="L244" i="9"/>
  <c r="F244" i="9"/>
  <c r="E244" i="9"/>
  <c r="B244" i="9"/>
  <c r="M243" i="9"/>
  <c r="L243" i="9"/>
  <c r="E243" i="9"/>
  <c r="M242" i="9"/>
  <c r="L242" i="9"/>
  <c r="F242" i="9"/>
  <c r="E242" i="9"/>
  <c r="B242" i="9"/>
  <c r="M241" i="9"/>
  <c r="L241" i="9"/>
  <c r="F241" i="9" s="1"/>
  <c r="E241" i="9"/>
  <c r="B241" i="9" s="1"/>
  <c r="M240" i="9"/>
  <c r="L240" i="9"/>
  <c r="F240" i="9"/>
  <c r="E240" i="9"/>
  <c r="B240" i="9"/>
  <c r="M239" i="9"/>
  <c r="L239" i="9"/>
  <c r="E239" i="9"/>
  <c r="M238" i="9"/>
  <c r="L238" i="9"/>
  <c r="F238" i="9"/>
  <c r="E238" i="9"/>
  <c r="B238" i="9"/>
  <c r="M237" i="9"/>
  <c r="L237" i="9"/>
  <c r="E237" i="9"/>
  <c r="M236" i="9"/>
  <c r="L236" i="9"/>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G84" i="9"/>
  <c r="F84" i="9"/>
  <c r="E84" i="9"/>
  <c r="B84" i="9"/>
  <c r="H83" i="9"/>
  <c r="E83" i="9" s="1"/>
  <c r="B83" i="9" s="1"/>
  <c r="G83" i="9"/>
  <c r="F83" i="9"/>
  <c r="H82" i="9"/>
  <c r="E82" i="9" s="1"/>
  <c r="B82" i="9" s="1"/>
  <c r="G82" i="9"/>
  <c r="F82" i="9"/>
  <c r="H81" i="9"/>
  <c r="E81" i="9" s="1"/>
  <c r="B81" i="9" s="1"/>
  <c r="G81" i="9"/>
  <c r="F81" i="9"/>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G70" i="9"/>
  <c r="F70" i="9"/>
  <c r="E70" i="9"/>
  <c r="B70" i="9" s="1"/>
  <c r="H69" i="9"/>
  <c r="G69" i="9"/>
  <c r="F69" i="9"/>
  <c r="E69" i="9"/>
  <c r="B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F24" i="9"/>
  <c r="F4" i="9"/>
  <c r="O3" i="9"/>
  <c r="G296" i="9" s="1"/>
  <c r="I3" i="9"/>
  <c r="H3" i="9"/>
  <c r="G3" i="9"/>
  <c r="D104" i="8"/>
  <c r="I41" i="3" s="1"/>
  <c r="D97" i="8"/>
  <c r="D92" i="8"/>
  <c r="D87" i="8"/>
  <c r="D82" i="8"/>
  <c r="D77" i="8"/>
  <c r="D72" i="8"/>
  <c r="D67" i="8"/>
  <c r="D62" i="8"/>
  <c r="D57" i="8"/>
  <c r="D52" i="8"/>
  <c r="D51" i="8"/>
  <c r="D46" i="8"/>
  <c r="D45" i="8"/>
  <c r="D37" i="8"/>
  <c r="D27" i="8"/>
  <c r="D25" i="8" s="1"/>
  <c r="C1602" i="1" s="1"/>
  <c r="G1602" i="1" s="1"/>
  <c r="D18" i="8"/>
  <c r="D8" i="8"/>
  <c r="D6" i="8" s="1"/>
  <c r="C1583" i="1" s="1"/>
  <c r="E44" i="7"/>
  <c r="D44" i="7"/>
  <c r="E39" i="7"/>
  <c r="D39" i="7"/>
  <c r="E38" i="7"/>
  <c r="D38" i="7"/>
  <c r="E30" i="7"/>
  <c r="D30" i="7"/>
  <c r="E23" i="7"/>
  <c r="D23" i="7"/>
  <c r="C1556" i="1" s="1"/>
  <c r="E22" i="7"/>
  <c r="I34" i="3" s="1"/>
  <c r="D22" i="7"/>
  <c r="C1555" i="1" s="1"/>
  <c r="E14" i="7"/>
  <c r="D14" i="7"/>
  <c r="E7" i="7"/>
  <c r="D7" i="7"/>
  <c r="E6" i="7"/>
  <c r="D6" i="7"/>
  <c r="E5" i="7"/>
  <c r="I33" i="3" s="1"/>
  <c r="D5" i="7"/>
  <c r="H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511" i="1" s="1"/>
  <c r="D115" i="6"/>
  <c r="D114" i="6" s="1"/>
  <c r="E114" i="6"/>
  <c r="D1510"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3" i="1" s="1"/>
  <c r="D428" i="4"/>
  <c r="E427" i="4"/>
  <c r="D422" i="1" s="1"/>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E373" i="4"/>
  <c r="D368" i="1" s="1"/>
  <c r="F372" i="4"/>
  <c r="F371" i="4"/>
  <c r="F370" i="4"/>
  <c r="F369" i="4"/>
  <c r="F368" i="4"/>
  <c r="F367" i="4"/>
  <c r="E366" i="4"/>
  <c r="D366" i="4"/>
  <c r="F366" i="4" s="1"/>
  <c r="F365" i="4"/>
  <c r="F364" i="4"/>
  <c r="F363" i="4"/>
  <c r="E362" i="4"/>
  <c r="D362" i="4"/>
  <c r="D361"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E310" i="4"/>
  <c r="D310" i="4"/>
  <c r="D309"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4" i="4" s="1"/>
  <c r="D273" i="4"/>
  <c r="F273" i="4" s="1"/>
  <c r="F272" i="4"/>
  <c r="F271" i="4"/>
  <c r="F270" i="4"/>
  <c r="E269" i="4"/>
  <c r="E262" i="4" s="1"/>
  <c r="D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I40" i="3"/>
  <c r="G40" i="3"/>
  <c r="B40" i="3"/>
  <c r="G39" i="3"/>
  <c r="B39" i="3"/>
  <c r="H38" i="3"/>
  <c r="G38" i="3"/>
  <c r="B38" i="3"/>
  <c r="I36" i="3"/>
  <c r="H36" i="3"/>
  <c r="G36" i="3"/>
  <c r="B36" i="3"/>
  <c r="I35" i="3"/>
  <c r="H35" i="3"/>
  <c r="G35" i="3"/>
  <c r="B35" i="3"/>
  <c r="H34" i="3"/>
  <c r="G34" i="3"/>
  <c r="B34"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C1620" i="1"/>
  <c r="G1620" i="1" s="1"/>
  <c r="G1619" i="1"/>
  <c r="C1619" i="1"/>
  <c r="H1619" i="1" s="1"/>
  <c r="C1618" i="1"/>
  <c r="G1618" i="1" s="1"/>
  <c r="G1617" i="1"/>
  <c r="C1617" i="1"/>
  <c r="H1617" i="1" s="1"/>
  <c r="C1616" i="1"/>
  <c r="G1616" i="1" s="1"/>
  <c r="G1615" i="1"/>
  <c r="C1615" i="1"/>
  <c r="H1615" i="1" s="1"/>
  <c r="C1614" i="1"/>
  <c r="G1614" i="1" s="1"/>
  <c r="C1613" i="1"/>
  <c r="H1613" i="1" s="1"/>
  <c r="C1612" i="1"/>
  <c r="G1612" i="1" s="1"/>
  <c r="G1611" i="1"/>
  <c r="C1611" i="1"/>
  <c r="H1611" i="1" s="1"/>
  <c r="C1610" i="1"/>
  <c r="G1610" i="1" s="1"/>
  <c r="G1609" i="1"/>
  <c r="C1609" i="1"/>
  <c r="H1609" i="1" s="1"/>
  <c r="C1608" i="1"/>
  <c r="G1608" i="1" s="1"/>
  <c r="G1607" i="1"/>
  <c r="C1607" i="1"/>
  <c r="H1607" i="1" s="1"/>
  <c r="C1606" i="1"/>
  <c r="G1606" i="1" s="1"/>
  <c r="C1605" i="1"/>
  <c r="H1605" i="1" s="1"/>
  <c r="C1603" i="1"/>
  <c r="H1603" i="1" s="1"/>
  <c r="G1601" i="1"/>
  <c r="C1601" i="1"/>
  <c r="H1601" i="1" s="1"/>
  <c r="C1600" i="1"/>
  <c r="G1600" i="1" s="1"/>
  <c r="G1599" i="1"/>
  <c r="C1599" i="1"/>
  <c r="H1599" i="1" s="1"/>
  <c r="C1598" i="1"/>
  <c r="G1598" i="1" s="1"/>
  <c r="G1597" i="1"/>
  <c r="C1597" i="1"/>
  <c r="H1597" i="1" s="1"/>
  <c r="C1596" i="1"/>
  <c r="G1596" i="1" s="1"/>
  <c r="G1595" i="1"/>
  <c r="C1595" i="1"/>
  <c r="H1595" i="1" s="1"/>
  <c r="C1594" i="1"/>
  <c r="G1594" i="1" s="1"/>
  <c r="G1593" i="1"/>
  <c r="C1593" i="1"/>
  <c r="H1593" i="1" s="1"/>
  <c r="C1592" i="1"/>
  <c r="G1592" i="1" s="1"/>
  <c r="G1591" i="1"/>
  <c r="C1591" i="1"/>
  <c r="H1591" i="1" s="1"/>
  <c r="C1590" i="1"/>
  <c r="G1590" i="1" s="1"/>
  <c r="G1589" i="1"/>
  <c r="C1589" i="1"/>
  <c r="H1589" i="1" s="1"/>
  <c r="C1588" i="1"/>
  <c r="G1588" i="1" s="1"/>
  <c r="C1587" i="1"/>
  <c r="H1587" i="1" s="1"/>
  <c r="C1586" i="1"/>
  <c r="G1586" i="1" s="1"/>
  <c r="C1585" i="1"/>
  <c r="H1585" i="1" s="1"/>
  <c r="C1584" i="1"/>
  <c r="G1584"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D1557" i="1"/>
  <c r="C1557" i="1"/>
  <c r="J1557" i="1" s="1"/>
  <c r="D1556" i="1"/>
  <c r="D1555"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G1546" i="1" s="1"/>
  <c r="D1545" i="1"/>
  <c r="C1545" i="1"/>
  <c r="G1545" i="1" s="1"/>
  <c r="D1544" i="1"/>
  <c r="C1544" i="1"/>
  <c r="G1544" i="1" s="1"/>
  <c r="D1543" i="1"/>
  <c r="C1543" i="1"/>
  <c r="G1543" i="1" s="1"/>
  <c r="D1542" i="1"/>
  <c r="C1542" i="1"/>
  <c r="G1542" i="1" s="1"/>
  <c r="D1541" i="1"/>
  <c r="C1541" i="1"/>
  <c r="G1541" i="1" s="1"/>
  <c r="D1540" i="1"/>
  <c r="C1540" i="1"/>
  <c r="G1540" i="1" s="1"/>
  <c r="D1539" i="1"/>
  <c r="C1539" i="1"/>
  <c r="G1539" i="1" s="1"/>
  <c r="D1538"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C1528" i="1"/>
  <c r="G1528" i="1" s="1"/>
  <c r="D1527" i="1"/>
  <c r="C1527" i="1"/>
  <c r="G1527" i="1" s="1"/>
  <c r="D1526" i="1"/>
  <c r="C1526" i="1"/>
  <c r="G1526" i="1" s="1"/>
  <c r="D1525" i="1"/>
  <c r="C1525" i="1"/>
  <c r="G1525" i="1" s="1"/>
  <c r="D1524" i="1"/>
  <c r="C1524" i="1"/>
  <c r="G1524" i="1" s="1"/>
  <c r="D1523" i="1"/>
  <c r="C1523" i="1"/>
  <c r="G1523" i="1" s="1"/>
  <c r="D1522" i="1"/>
  <c r="C1522" i="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C1511" i="1"/>
  <c r="C1510" i="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D1403" i="1"/>
  <c r="C1403" i="1"/>
  <c r="G1403" i="1" s="1"/>
  <c r="D1402" i="1"/>
  <c r="C1402" i="1"/>
  <c r="G1402" i="1" s="1"/>
  <c r="D1401" i="1"/>
  <c r="C1401" i="1"/>
  <c r="H1401" i="1" s="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D1315" i="1"/>
  <c r="C1315" i="1"/>
  <c r="D1314" i="1"/>
  <c r="C1314" i="1"/>
  <c r="D1313" i="1"/>
  <c r="C1313" i="1"/>
  <c r="G1313" i="1" s="1"/>
  <c r="D1312" i="1"/>
  <c r="C1312" i="1"/>
  <c r="G1312" i="1" s="1"/>
  <c r="D1311" i="1"/>
  <c r="C1311" i="1"/>
  <c r="D1310" i="1"/>
  <c r="C1310" i="1"/>
  <c r="G1310" i="1" s="1"/>
  <c r="D1309" i="1"/>
  <c r="C1309" i="1"/>
  <c r="D1308" i="1"/>
  <c r="C1308" i="1"/>
  <c r="D1307" i="1"/>
  <c r="C1307" i="1"/>
  <c r="G1307" i="1" s="1"/>
  <c r="D1306" i="1"/>
  <c r="C1306" i="1"/>
  <c r="D1305" i="1"/>
  <c r="C1305" i="1"/>
  <c r="D1304" i="1"/>
  <c r="C1304" i="1"/>
  <c r="D1303" i="1"/>
  <c r="C1303" i="1"/>
  <c r="G1303" i="1" s="1"/>
  <c r="D1302" i="1"/>
  <c r="C1302" i="1"/>
  <c r="D1301" i="1"/>
  <c r="C1301" i="1"/>
  <c r="D1300" i="1"/>
  <c r="C1300" i="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D1290" i="1"/>
  <c r="C1290" i="1"/>
  <c r="D1289" i="1"/>
  <c r="C1289" i="1"/>
  <c r="D1288" i="1"/>
  <c r="C1288" i="1"/>
  <c r="G1288" i="1" s="1"/>
  <c r="D1287" i="1"/>
  <c r="C1287" i="1"/>
  <c r="D1286" i="1"/>
  <c r="C1286" i="1"/>
  <c r="G1286" i="1" s="1"/>
  <c r="D1285" i="1"/>
  <c r="C1285" i="1"/>
  <c r="G1285" i="1" s="1"/>
  <c r="D1284" i="1"/>
  <c r="C1284" i="1"/>
  <c r="D1283" i="1"/>
  <c r="C1283" i="1"/>
  <c r="G1283" i="1" s="1"/>
  <c r="D1282" i="1"/>
  <c r="C1282" i="1"/>
  <c r="G1282" i="1" s="1"/>
  <c r="D1281" i="1"/>
  <c r="D1280" i="1"/>
  <c r="C1280" i="1"/>
  <c r="G1280" i="1" s="1"/>
  <c r="D1279" i="1"/>
  <c r="C1279" i="1"/>
  <c r="G1279" i="1" s="1"/>
  <c r="D1278" i="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D1265" i="1"/>
  <c r="C1265" i="1"/>
  <c r="C1264" i="1"/>
  <c r="D1263" i="1"/>
  <c r="C1263" i="1"/>
  <c r="G1263" i="1" s="1"/>
  <c r="D1262" i="1"/>
  <c r="C1262" i="1"/>
  <c r="G1262" i="1" s="1"/>
  <c r="D1261" i="1"/>
  <c r="C1261" i="1"/>
  <c r="G1261" i="1" s="1"/>
  <c r="D1260" i="1"/>
  <c r="C1260" i="1"/>
  <c r="G1260" i="1" s="1"/>
  <c r="D1258" i="1"/>
  <c r="C1258" i="1"/>
  <c r="G1258" i="1" s="1"/>
  <c r="D1257" i="1"/>
  <c r="C1257" i="1"/>
  <c r="D1256" i="1"/>
  <c r="C1256" i="1"/>
  <c r="D1254" i="1"/>
  <c r="C1254" i="1"/>
  <c r="D1253" i="1"/>
  <c r="C1253" i="1"/>
  <c r="D1252" i="1"/>
  <c r="C1252" i="1"/>
  <c r="D1251" i="1"/>
  <c r="C1251" i="1"/>
  <c r="D1250" i="1"/>
  <c r="C1250" i="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D1206" i="1"/>
  <c r="C1206" i="1"/>
  <c r="G1206" i="1" s="1"/>
  <c r="D1205" i="1"/>
  <c r="C1205" i="1"/>
  <c r="G1205" i="1" s="1"/>
  <c r="D1204" i="1"/>
  <c r="C1204" i="1"/>
  <c r="D1203" i="1"/>
  <c r="C1203" i="1"/>
  <c r="D1202" i="1"/>
  <c r="C1202" i="1"/>
  <c r="G1202" i="1" s="1"/>
  <c r="D1201" i="1"/>
  <c r="C1201" i="1"/>
  <c r="D1200" i="1"/>
  <c r="C1200" i="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D1187" i="1"/>
  <c r="C1187" i="1"/>
  <c r="G1187" i="1" s="1"/>
  <c r="D1186" i="1"/>
  <c r="C1186" i="1"/>
  <c r="G1186" i="1" s="1"/>
  <c r="D1185" i="1"/>
  <c r="C1185" i="1"/>
  <c r="D1184" i="1"/>
  <c r="C1184" i="1"/>
  <c r="D1183" i="1"/>
  <c r="C1183" i="1"/>
  <c r="D1182" i="1"/>
  <c r="C1182" i="1"/>
  <c r="D1179" i="1"/>
  <c r="C1179" i="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D1165" i="1"/>
  <c r="C1165" i="1"/>
  <c r="D1164" i="1"/>
  <c r="C1164" i="1"/>
  <c r="D1163" i="1"/>
  <c r="C1163" i="1"/>
  <c r="D1162" i="1"/>
  <c r="C1162" i="1"/>
  <c r="H1162" i="1" s="1"/>
  <c r="D1161" i="1"/>
  <c r="C1161" i="1"/>
  <c r="D1160" i="1"/>
  <c r="C1160" i="1"/>
  <c r="H1160" i="1" s="1"/>
  <c r="D1159" i="1"/>
  <c r="C1159" i="1"/>
  <c r="H1159" i="1" s="1"/>
  <c r="D1158" i="1"/>
  <c r="C1158" i="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D1091" i="1"/>
  <c r="C1091" i="1"/>
  <c r="H1091" i="1" s="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H1081" i="1" s="1"/>
  <c r="D1080" i="1"/>
  <c r="C1080" i="1"/>
  <c r="D1079" i="1"/>
  <c r="C1079" i="1"/>
  <c r="H1079" i="1" s="1"/>
  <c r="D1078" i="1"/>
  <c r="C1078" i="1"/>
  <c r="H1078" i="1" s="1"/>
  <c r="D1077" i="1"/>
  <c r="C1077" i="1"/>
  <c r="D1076" i="1"/>
  <c r="C1076" i="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G1065" i="1" s="1"/>
  <c r="D1064" i="1"/>
  <c r="C1064" i="1"/>
  <c r="G1064" i="1" s="1"/>
  <c r="D1063" i="1"/>
  <c r="C1063" i="1"/>
  <c r="G1063" i="1" s="1"/>
  <c r="D1062" i="1"/>
  <c r="C1062" i="1"/>
  <c r="G1062" i="1" s="1"/>
  <c r="D1061" i="1"/>
  <c r="C1061" i="1"/>
  <c r="G1061" i="1" s="1"/>
  <c r="D1060" i="1"/>
  <c r="C1060" i="1"/>
  <c r="D1059" i="1"/>
  <c r="C1059" i="1"/>
  <c r="D1058" i="1"/>
  <c r="C1058" i="1"/>
  <c r="G1058" i="1" s="1"/>
  <c r="D1057" i="1"/>
  <c r="C1057" i="1"/>
  <c r="D1056" i="1"/>
  <c r="C1056" i="1"/>
  <c r="G1056" i="1" s="1"/>
  <c r="D1055" i="1"/>
  <c r="C1055" i="1"/>
  <c r="D1054" i="1"/>
  <c r="C1054" i="1"/>
  <c r="G1054" i="1" s="1"/>
  <c r="D1053" i="1"/>
  <c r="C1053" i="1"/>
  <c r="G1053" i="1" s="1"/>
  <c r="D1052" i="1"/>
  <c r="C1052" i="1"/>
  <c r="D1051" i="1"/>
  <c r="C1051" i="1"/>
  <c r="G1051" i="1" s="1"/>
  <c r="D1050" i="1"/>
  <c r="C1050" i="1"/>
  <c r="D1049" i="1"/>
  <c r="C1049" i="1"/>
  <c r="G1049" i="1" s="1"/>
  <c r="D1048" i="1"/>
  <c r="C1048" i="1"/>
  <c r="G1048" i="1" s="1"/>
  <c r="D1047" i="1"/>
  <c r="C1047" i="1"/>
  <c r="G1047" i="1" s="1"/>
  <c r="D1046" i="1"/>
  <c r="C1046" i="1"/>
  <c r="G1046" i="1" s="1"/>
  <c r="D1045" i="1"/>
  <c r="C1045" i="1"/>
  <c r="D1044" i="1"/>
  <c r="C1044" i="1"/>
  <c r="G1044" i="1" s="1"/>
  <c r="D1043" i="1"/>
  <c r="C1043" i="1"/>
  <c r="G1043" i="1" s="1"/>
  <c r="D1042" i="1"/>
  <c r="C1042" i="1"/>
  <c r="G1042" i="1" s="1"/>
  <c r="D1041" i="1"/>
  <c r="C1041" i="1"/>
  <c r="D1040" i="1"/>
  <c r="C1040" i="1"/>
  <c r="D1039" i="1"/>
  <c r="C1039" i="1"/>
  <c r="G1039" i="1" s="1"/>
  <c r="D1038" i="1"/>
  <c r="C1038" i="1"/>
  <c r="G1038" i="1" s="1"/>
  <c r="D1037" i="1"/>
  <c r="C1037" i="1"/>
  <c r="G1037" i="1" s="1"/>
  <c r="D1036" i="1"/>
  <c r="C1036" i="1"/>
  <c r="G1036" i="1" s="1"/>
  <c r="D1035" i="1"/>
  <c r="C1035" i="1"/>
  <c r="G1035" i="1" s="1"/>
  <c r="D1034" i="1"/>
  <c r="C1034" i="1"/>
  <c r="G1034" i="1" s="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G1016" i="1" s="1"/>
  <c r="D1015" i="1"/>
  <c r="C1015" i="1"/>
  <c r="D1014" i="1"/>
  <c r="C1014" i="1"/>
  <c r="C1013"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D736" i="1"/>
  <c r="C736" i="1"/>
  <c r="G736" i="1" s="1"/>
  <c r="D735" i="1"/>
  <c r="C735" i="1"/>
  <c r="G735" i="1" s="1"/>
  <c r="D734" i="1"/>
  <c r="C734" i="1"/>
  <c r="G734" i="1" s="1"/>
  <c r="D733" i="1"/>
  <c r="C733" i="1"/>
  <c r="G733" i="1" s="1"/>
  <c r="D732" i="1"/>
  <c r="C732" i="1"/>
  <c r="G732" i="1" s="1"/>
  <c r="D731" i="1"/>
  <c r="C731" i="1"/>
  <c r="D730" i="1"/>
  <c r="C730" i="1"/>
  <c r="G730" i="1" s="1"/>
  <c r="D729" i="1"/>
  <c r="C729" i="1"/>
  <c r="G729" i="1" s="1"/>
  <c r="D728" i="1"/>
  <c r="C728" i="1"/>
  <c r="G728" i="1" s="1"/>
  <c r="D727" i="1"/>
  <c r="C727" i="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D678" i="1"/>
  <c r="C678" i="1"/>
  <c r="D677" i="1"/>
  <c r="C677" i="1"/>
  <c r="D676" i="1"/>
  <c r="C676" i="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D654" i="1"/>
  <c r="C654" i="1"/>
  <c r="D653" i="1"/>
  <c r="C653" i="1"/>
  <c r="D652" i="1"/>
  <c r="C652" i="1"/>
  <c r="D651" i="1"/>
  <c r="C651" i="1"/>
  <c r="D650" i="1"/>
  <c r="C650" i="1"/>
  <c r="G650" i="1" s="1"/>
  <c r="C649" i="1"/>
  <c r="D648" i="1"/>
  <c r="C648" i="1"/>
  <c r="G648" i="1" s="1"/>
  <c r="D647" i="1"/>
  <c r="C647" i="1"/>
  <c r="G647" i="1" s="1"/>
  <c r="D646" i="1"/>
  <c r="C646" i="1"/>
  <c r="D645" i="1"/>
  <c r="C645" i="1"/>
  <c r="C642" i="1"/>
  <c r="C641" i="1"/>
  <c r="D636" i="1"/>
  <c r="C636" i="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C424" i="1"/>
  <c r="C423" i="1"/>
  <c r="C422" i="1"/>
  <c r="C421" i="1"/>
  <c r="D416" i="1"/>
  <c r="C416" i="1"/>
  <c r="D415" i="1"/>
  <c r="C415" i="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D376" i="1"/>
  <c r="C376" i="1"/>
  <c r="H376" i="1" s="1"/>
  <c r="D375" i="1"/>
  <c r="C375" i="1"/>
  <c r="D374" i="1"/>
  <c r="C374" i="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G339" i="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D302" i="1"/>
  <c r="C302" i="1"/>
  <c r="H302" i="1" s="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H271" i="1" s="1"/>
  <c r="C270" i="1"/>
  <c r="C269" i="1"/>
  <c r="D268" i="1"/>
  <c r="C268" i="1"/>
  <c r="H268" i="1" s="1"/>
  <c r="D267" i="1"/>
  <c r="C267" i="1"/>
  <c r="H267" i="1" s="1"/>
  <c r="D266" i="1"/>
  <c r="C266" i="1"/>
  <c r="D265" i="1"/>
  <c r="C265" i="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G234" i="1"/>
  <c r="D234" i="1"/>
  <c r="C234" i="1"/>
  <c r="H234" i="1" s="1"/>
  <c r="D233" i="1"/>
  <c r="C233" i="1"/>
  <c r="H233" i="1" s="1"/>
  <c r="D232" i="1"/>
  <c r="C232" i="1"/>
  <c r="H232" i="1" s="1"/>
  <c r="D231" i="1"/>
  <c r="C231" i="1"/>
  <c r="H231" i="1" s="1"/>
  <c r="D230" i="1"/>
  <c r="C230" i="1"/>
  <c r="H230" i="1" s="1"/>
  <c r="G229" i="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D214" i="1"/>
  <c r="C214" i="1"/>
  <c r="H214" i="1" s="1"/>
  <c r="D213" i="1"/>
  <c r="C213"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D196" i="1"/>
  <c r="C196" i="1"/>
  <c r="H196" i="1" s="1"/>
  <c r="D195" i="1"/>
  <c r="C195" i="1"/>
  <c r="D194" i="1"/>
  <c r="C194" i="1"/>
  <c r="H194" i="1" s="1"/>
  <c r="D193" i="1"/>
  <c r="C193" i="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D180" i="1"/>
  <c r="C180" i="1"/>
  <c r="D179" i="1"/>
  <c r="C179" i="1"/>
  <c r="D178" i="1"/>
  <c r="C178" i="1"/>
  <c r="D177" i="1"/>
  <c r="C177" i="1"/>
  <c r="D176" i="1"/>
  <c r="C176" i="1"/>
  <c r="H176" i="1" s="1"/>
  <c r="D175" i="1"/>
  <c r="C175" i="1"/>
  <c r="D174" i="1"/>
  <c r="C174" i="1"/>
  <c r="D173" i="1"/>
  <c r="C173" i="1"/>
  <c r="H173" i="1" s="1"/>
  <c r="D172" i="1"/>
  <c r="C172" i="1"/>
  <c r="H172" i="1" s="1"/>
  <c r="D171" i="1"/>
  <c r="C171" i="1"/>
  <c r="H171" i="1" s="1"/>
  <c r="D170" i="1"/>
  <c r="C170" i="1"/>
  <c r="H170" i="1" s="1"/>
  <c r="D169" i="1"/>
  <c r="C169" i="1"/>
  <c r="D168" i="1"/>
  <c r="C168" i="1"/>
  <c r="D167" i="1"/>
  <c r="C167" i="1"/>
  <c r="C166" i="1"/>
  <c r="D165" i="1"/>
  <c r="C165" i="1"/>
  <c r="H165" i="1" s="1"/>
  <c r="D164" i="1"/>
  <c r="C164" i="1"/>
  <c r="D163" i="1"/>
  <c r="C163" i="1"/>
  <c r="D162" i="1"/>
  <c r="C162" i="1"/>
  <c r="D161" i="1"/>
  <c r="C161" i="1"/>
  <c r="C160" i="1"/>
  <c r="D159" i="1"/>
  <c r="C159" i="1"/>
  <c r="H159" i="1" s="1"/>
  <c r="D158" i="1"/>
  <c r="C158" i="1"/>
  <c r="D157" i="1"/>
  <c r="C157" i="1"/>
  <c r="H157" i="1" s="1"/>
  <c r="D156" i="1"/>
  <c r="C156" i="1"/>
  <c r="D155" i="1"/>
  <c r="C155" i="1"/>
  <c r="D154" i="1"/>
  <c r="C154" i="1"/>
  <c r="H154" i="1" s="1"/>
  <c r="D153" i="1"/>
  <c r="C153" i="1"/>
  <c r="H153" i="1" s="1"/>
  <c r="D152" i="1"/>
  <c r="C152" i="1"/>
  <c r="H152" i="1" s="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D132" i="1"/>
  <c r="C132" i="1"/>
  <c r="D131" i="1"/>
  <c r="C131" i="1"/>
  <c r="D130" i="1"/>
  <c r="C130" i="1"/>
  <c r="D129" i="1"/>
  <c r="C129" i="1"/>
  <c r="H129" i="1" s="1"/>
  <c r="D128" i="1"/>
  <c r="C128" i="1"/>
  <c r="H128" i="1" s="1"/>
  <c r="D127" i="1"/>
  <c r="C127" i="1"/>
  <c r="H127" i="1" s="1"/>
  <c r="D126" i="1"/>
  <c r="C126" i="1"/>
  <c r="D125" i="1"/>
  <c r="C125" i="1"/>
  <c r="D124" i="1"/>
  <c r="C124" i="1"/>
  <c r="H124" i="1" s="1"/>
  <c r="D123" i="1"/>
  <c r="C123" i="1"/>
  <c r="H123" i="1" s="1"/>
  <c r="G122" i="1"/>
  <c r="D122" i="1"/>
  <c r="C122" i="1"/>
  <c r="H122" i="1" s="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G98" i="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D70" i="1"/>
  <c r="C70" i="1"/>
  <c r="D69" i="1"/>
  <c r="C69" i="1"/>
  <c r="H69" i="1" s="1"/>
  <c r="D68" i="1"/>
  <c r="C68" i="1"/>
  <c r="H68" i="1" s="1"/>
  <c r="D67" i="1"/>
  <c r="C67" i="1"/>
  <c r="H67" i="1" s="1"/>
  <c r="D66" i="1"/>
  <c r="G66" i="1" s="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G36" i="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1522" i="1" l="1"/>
  <c r="G1510" i="1"/>
  <c r="G1511" i="1"/>
  <c r="F114" i="6"/>
  <c r="C1538" i="1"/>
  <c r="G1538" i="1" s="1"/>
  <c r="H1555" i="1"/>
  <c r="H1556" i="1"/>
  <c r="J1558" i="1"/>
  <c r="E322" i="9"/>
  <c r="B322" i="9" s="1"/>
  <c r="F393" i="4"/>
  <c r="G636" i="1"/>
  <c r="C1681" i="1"/>
  <c r="G1683" i="1"/>
  <c r="G1603" i="1"/>
  <c r="G1613" i="1"/>
  <c r="C1604" i="1"/>
  <c r="G1604" i="1" s="1"/>
  <c r="G1605" i="1"/>
  <c r="G1587" i="1"/>
  <c r="H1583" i="1"/>
  <c r="G1583" i="1"/>
  <c r="G1585" i="1"/>
  <c r="G652" i="1"/>
  <c r="E296" i="9"/>
  <c r="B296" i="9" s="1"/>
  <c r="H1538" i="1"/>
  <c r="H1539" i="1"/>
  <c r="G1386" i="1"/>
  <c r="G1392" i="1"/>
  <c r="G1389" i="1"/>
  <c r="G1388" i="1"/>
  <c r="G1387" i="1"/>
  <c r="G1385" i="1"/>
  <c r="G1384" i="1"/>
  <c r="G1390" i="1"/>
  <c r="G1391" i="1"/>
  <c r="G1393" i="1"/>
  <c r="G1394" i="1"/>
  <c r="G1395" i="1"/>
  <c r="G1396" i="1"/>
  <c r="G1397" i="1"/>
  <c r="G1398" i="1"/>
  <c r="G1400" i="1"/>
  <c r="H1166" i="1"/>
  <c r="E319" i="9"/>
  <c r="B319" i="9" s="1"/>
  <c r="G1399" i="1"/>
  <c r="G1316" i="1"/>
  <c r="G1315" i="1"/>
  <c r="G1309" i="1"/>
  <c r="G1308" i="1"/>
  <c r="G1305" i="1"/>
  <c r="G1304" i="1"/>
  <c r="E314" i="9"/>
  <c r="B314" i="9" s="1"/>
  <c r="G1241" i="1"/>
  <c r="G1250" i="1"/>
  <c r="G1254" i="1"/>
  <c r="G1252" i="1"/>
  <c r="G1253" i="1"/>
  <c r="D1264" i="1"/>
  <c r="G1264" i="1" s="1"/>
  <c r="E340" i="9"/>
  <c r="B340" i="9" s="1"/>
  <c r="E335" i="9"/>
  <c r="B335" i="9" s="1"/>
  <c r="C1278" i="1"/>
  <c r="G1278" i="1" s="1"/>
  <c r="C1281" i="1"/>
  <c r="G1281" i="1" s="1"/>
  <c r="G1306" i="1"/>
  <c r="G1032" i="1"/>
  <c r="G1028" i="1"/>
  <c r="G1021" i="1"/>
  <c r="G1019" i="1"/>
  <c r="G1015" i="1"/>
  <c r="H416" i="1"/>
  <c r="H414" i="1"/>
  <c r="H298" i="1"/>
  <c r="D421" i="1"/>
  <c r="H421" i="1" s="1"/>
  <c r="G655" i="1"/>
  <c r="B229" i="9"/>
  <c r="G654" i="1"/>
  <c r="G653" i="1"/>
  <c r="G651" i="1"/>
  <c r="D270" i="1"/>
  <c r="F247" i="9"/>
  <c r="B247" i="9" s="1"/>
  <c r="E36" i="9"/>
  <c r="B36" i="9" s="1"/>
  <c r="E307" i="9"/>
  <c r="B307" i="9" s="1"/>
  <c r="E311" i="9"/>
  <c r="B311" i="9" s="1"/>
  <c r="E320" i="9"/>
  <c r="B320" i="9" s="1"/>
  <c r="E324" i="9"/>
  <c r="B324" i="9" s="1"/>
  <c r="E327" i="9"/>
  <c r="B327" i="9" s="1"/>
  <c r="E329" i="9"/>
  <c r="B329" i="9" s="1"/>
  <c r="G1311" i="1"/>
  <c r="G1300" i="1"/>
  <c r="G1301" i="1"/>
  <c r="G1302" i="1"/>
  <c r="H1087" i="1"/>
  <c r="H1092" i="1"/>
  <c r="H1080" i="1"/>
  <c r="G1033" i="1"/>
  <c r="G1013" i="1"/>
  <c r="G1014" i="1"/>
  <c r="E31" i="9"/>
  <c r="B31" i="9" s="1"/>
  <c r="E37" i="9"/>
  <c r="B37" i="9" s="1"/>
  <c r="E326" i="9"/>
  <c r="B326" i="9" s="1"/>
  <c r="G843" i="1"/>
  <c r="G737" i="1"/>
  <c r="G731" i="1"/>
  <c r="G727" i="1"/>
  <c r="H388" i="1"/>
  <c r="H389" i="1"/>
  <c r="H377" i="1"/>
  <c r="H269" i="1"/>
  <c r="H270" i="1"/>
  <c r="H272" i="1"/>
  <c r="H258" i="1"/>
  <c r="H265" i="1"/>
  <c r="H266" i="1"/>
  <c r="F269" i="4"/>
  <c r="H215" i="1"/>
  <c r="D212" i="1"/>
  <c r="H197" i="1"/>
  <c r="H195" i="1"/>
  <c r="H193" i="1"/>
  <c r="H190" i="1"/>
  <c r="H192" i="1"/>
  <c r="H183" i="1"/>
  <c r="H182" i="1"/>
  <c r="H181" i="1"/>
  <c r="H175" i="1"/>
  <c r="H169" i="1"/>
  <c r="H168" i="1"/>
  <c r="H166" i="1"/>
  <c r="H167" i="1"/>
  <c r="H164" i="1"/>
  <c r="H163" i="1"/>
  <c r="H161" i="1"/>
  <c r="H162" i="1"/>
  <c r="E164" i="4"/>
  <c r="D160" i="1" s="1"/>
  <c r="H160" i="1" s="1"/>
  <c r="H156" i="1"/>
  <c r="H158" i="1"/>
  <c r="H155" i="1"/>
  <c r="H150" i="1"/>
  <c r="H151" i="1"/>
  <c r="H133" i="1"/>
  <c r="H130" i="1"/>
  <c r="H131" i="1"/>
  <c r="H132" i="1"/>
  <c r="H125" i="1"/>
  <c r="H126" i="1"/>
  <c r="F106" i="4"/>
  <c r="F236" i="9"/>
  <c r="B236" i="9" s="1"/>
  <c r="H79" i="1"/>
  <c r="H81" i="1"/>
  <c r="E82" i="4"/>
  <c r="D78" i="1" s="1"/>
  <c r="H70" i="1"/>
  <c r="H71" i="1"/>
  <c r="H64" i="1"/>
  <c r="H65" i="1"/>
  <c r="G1314" i="1"/>
  <c r="G1266" i="1"/>
  <c r="G1265" i="1"/>
  <c r="G1256" i="1"/>
  <c r="G1251" i="1"/>
  <c r="G1201" i="1"/>
  <c r="G1203" i="1"/>
  <c r="G1200" i="1"/>
  <c r="G1185" i="1"/>
  <c r="G1188" i="1"/>
  <c r="H1176" i="1"/>
  <c r="H1165" i="1"/>
  <c r="H1164" i="1"/>
  <c r="H1163" i="1"/>
  <c r="H1161" i="1"/>
  <c r="H1158" i="1"/>
  <c r="H1076" i="1"/>
  <c r="H1077" i="1"/>
  <c r="G1055" i="1"/>
  <c r="G1050" i="1"/>
  <c r="G1052" i="1"/>
  <c r="G1045" i="1"/>
  <c r="G1040" i="1"/>
  <c r="G1041" i="1"/>
  <c r="G1029" i="1"/>
  <c r="G1027" i="1"/>
  <c r="G1026" i="1"/>
  <c r="E12" i="5"/>
  <c r="D1017" i="1" s="1"/>
  <c r="F8" i="5"/>
  <c r="E312" i="9"/>
  <c r="B312" i="9" s="1"/>
  <c r="G717" i="1"/>
  <c r="G698" i="1"/>
  <c r="G679" i="1"/>
  <c r="G678" i="1"/>
  <c r="G677" i="1"/>
  <c r="G676" i="1"/>
  <c r="G646" i="1"/>
  <c r="G649" i="1"/>
  <c r="F656" i="4"/>
  <c r="G645" i="1"/>
  <c r="G641" i="1"/>
  <c r="H415" i="1"/>
  <c r="F373" i="4"/>
  <c r="H368" i="1"/>
  <c r="H374" i="1"/>
  <c r="H375" i="1"/>
  <c r="H300" i="1"/>
  <c r="H423" i="1"/>
  <c r="F428" i="4"/>
  <c r="H299" i="1"/>
  <c r="H422" i="1"/>
  <c r="E648" i="4"/>
  <c r="D642" i="1" s="1"/>
  <c r="G642" i="1" s="1"/>
  <c r="F262" i="4"/>
  <c r="F202" i="4"/>
  <c r="H198" i="1"/>
  <c r="H212" i="1"/>
  <c r="H213" i="1"/>
  <c r="F216" i="4"/>
  <c r="F243" i="9"/>
  <c r="B243" i="9" s="1"/>
  <c r="F194" i="4"/>
  <c r="F239" i="9"/>
  <c r="B239" i="9" s="1"/>
  <c r="H180" i="1"/>
  <c r="H179" i="1"/>
  <c r="H178" i="1"/>
  <c r="H174" i="1"/>
  <c r="H177" i="1"/>
  <c r="F178" i="4"/>
  <c r="F170" i="4"/>
  <c r="E153" i="4"/>
  <c r="F160" i="4"/>
  <c r="F237" i="9"/>
  <c r="B237" i="9" s="1"/>
  <c r="F134" i="4"/>
  <c r="H121" i="1"/>
  <c r="F91" i="4"/>
  <c r="H78" i="1"/>
  <c r="F82" i="4"/>
  <c r="E49" i="4"/>
  <c r="D45" i="1" s="1"/>
  <c r="H45" i="1" s="1"/>
  <c r="F68" i="4"/>
  <c r="E6" i="4"/>
  <c r="D2" i="1" s="1"/>
  <c r="G1291" i="1"/>
  <c r="G1290" i="1"/>
  <c r="G1289" i="1"/>
  <c r="G1287" i="1"/>
  <c r="G1284" i="1"/>
  <c r="E251" i="5"/>
  <c r="D1259" i="1"/>
  <c r="F260" i="5"/>
  <c r="G1257" i="1"/>
  <c r="G1204" i="1"/>
  <c r="G1184" i="1"/>
  <c r="G1182" i="1"/>
  <c r="G1183" i="1"/>
  <c r="G1179" i="1"/>
  <c r="H1152" i="1"/>
  <c r="D1155" i="1"/>
  <c r="H1155" i="1" s="1"/>
  <c r="F82" i="5"/>
  <c r="F71" i="5"/>
  <c r="G1057" i="1"/>
  <c r="G1060" i="1"/>
  <c r="G1059" i="1"/>
  <c r="G1031" i="1"/>
  <c r="G1024" i="1"/>
  <c r="G1030" i="1"/>
  <c r="F19" i="5"/>
  <c r="G1025" i="1"/>
  <c r="G1023" i="1"/>
  <c r="G1022" i="1"/>
  <c r="G1018" i="1"/>
  <c r="G1020" i="1"/>
  <c r="F13" i="5"/>
  <c r="G7" i="1"/>
  <c r="G8" i="1"/>
  <c r="G19" i="1"/>
  <c r="G20" i="1"/>
  <c r="G21" i="1"/>
  <c r="G25" i="1"/>
  <c r="G33" i="1"/>
  <c r="G34" i="1"/>
  <c r="G37" i="1"/>
  <c r="G38" i="1"/>
  <c r="G42" i="1"/>
  <c r="G43" i="1"/>
  <c r="G49" i="1"/>
  <c r="G50" i="1"/>
  <c r="G51" i="1"/>
  <c r="G52" i="1"/>
  <c r="G57" i="1"/>
  <c r="G60" i="1"/>
  <c r="G61" i="1"/>
  <c r="G64" i="1"/>
  <c r="G67" i="1"/>
  <c r="G68" i="1"/>
  <c r="G73" i="1"/>
  <c r="G74" i="1"/>
  <c r="G79" i="1"/>
  <c r="G83" i="1"/>
  <c r="G84" i="1"/>
  <c r="G85" i="1"/>
  <c r="G89" i="1"/>
  <c r="G99" i="1"/>
  <c r="G105" i="1"/>
  <c r="G107" i="1"/>
  <c r="G108" i="1"/>
  <c r="G111"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5" i="1"/>
  <c r="G196" i="1"/>
  <c r="G197" i="1"/>
  <c r="G201" i="1"/>
  <c r="G202" i="1"/>
  <c r="G206" i="1"/>
  <c r="G209" i="1"/>
  <c r="G210" i="1"/>
  <c r="G211" i="1"/>
  <c r="G214" i="1"/>
  <c r="G215" i="1"/>
  <c r="G218" i="1"/>
  <c r="G219" i="1"/>
  <c r="G225" i="1"/>
  <c r="G230" i="1"/>
  <c r="G238" i="1"/>
  <c r="G239" i="1"/>
  <c r="G248" i="1"/>
  <c r="G251" i="1"/>
  <c r="G252" i="1"/>
  <c r="G256" i="1"/>
  <c r="G259" i="1"/>
  <c r="G260" i="1"/>
  <c r="G264" i="1"/>
  <c r="G265" i="1"/>
  <c r="G266" i="1"/>
  <c r="G267" i="1"/>
  <c r="G271" i="1"/>
  <c r="G272" i="1"/>
  <c r="G274" i="1"/>
  <c r="G278" i="1"/>
  <c r="G279" i="1"/>
  <c r="G283" i="1"/>
  <c r="G284" i="1"/>
  <c r="G285" i="1"/>
  <c r="G291" i="1"/>
  <c r="G292" i="1"/>
  <c r="G299" i="1"/>
  <c r="G305" i="1"/>
  <c r="G306" i="1"/>
  <c r="G307" i="1"/>
  <c r="G313" i="1"/>
  <c r="G314" i="1"/>
  <c r="G315" i="1"/>
  <c r="G319" i="1"/>
  <c r="G322" i="1"/>
  <c r="G323" i="1"/>
  <c r="G324" i="1"/>
  <c r="G330" i="1"/>
  <c r="G331" i="1"/>
  <c r="G337" i="1"/>
  <c r="G338" i="1"/>
  <c r="G343" i="1"/>
  <c r="G344" i="1"/>
  <c r="G346" i="1"/>
  <c r="G347" i="1"/>
  <c r="G348" i="1"/>
  <c r="G349" i="1"/>
  <c r="G350" i="1"/>
  <c r="G351" i="1"/>
  <c r="G352" i="1"/>
  <c r="G353" i="1"/>
  <c r="G354"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3" i="1"/>
  <c r="G455" i="1"/>
  <c r="H455" i="1"/>
  <c r="G4" i="1"/>
  <c r="G5" i="1"/>
  <c r="G6" i="1"/>
  <c r="G9" i="1"/>
  <c r="G10" i="1"/>
  <c r="G11" i="1"/>
  <c r="G12" i="1"/>
  <c r="G13" i="1"/>
  <c r="G14" i="1"/>
  <c r="G15" i="1"/>
  <c r="G16" i="1"/>
  <c r="G17" i="1"/>
  <c r="G18" i="1"/>
  <c r="G22" i="1"/>
  <c r="G23" i="1"/>
  <c r="G24" i="1"/>
  <c r="G26" i="1"/>
  <c r="G27" i="1"/>
  <c r="G28" i="1"/>
  <c r="G29" i="1"/>
  <c r="G30" i="1"/>
  <c r="G31" i="1"/>
  <c r="G32" i="1"/>
  <c r="G35" i="1"/>
  <c r="G39" i="1"/>
  <c r="G40" i="1"/>
  <c r="G41" i="1"/>
  <c r="G44" i="1"/>
  <c r="G45" i="1"/>
  <c r="G46" i="1"/>
  <c r="G47" i="1"/>
  <c r="G48" i="1"/>
  <c r="G53" i="1"/>
  <c r="G54" i="1"/>
  <c r="G55" i="1"/>
  <c r="G56" i="1"/>
  <c r="G58" i="1"/>
  <c r="G59" i="1"/>
  <c r="G62" i="1"/>
  <c r="G63" i="1"/>
  <c r="G65" i="1"/>
  <c r="G69" i="1"/>
  <c r="G70" i="1"/>
  <c r="G71" i="1"/>
  <c r="G72" i="1"/>
  <c r="G75" i="1"/>
  <c r="G76" i="1"/>
  <c r="G77" i="1"/>
  <c r="G78" i="1"/>
  <c r="G80" i="1"/>
  <c r="G81" i="1"/>
  <c r="G82" i="1"/>
  <c r="G86" i="1"/>
  <c r="G87" i="1"/>
  <c r="G88" i="1"/>
  <c r="G90" i="1"/>
  <c r="G91" i="1"/>
  <c r="G92" i="1"/>
  <c r="G93" i="1"/>
  <c r="G94" i="1"/>
  <c r="G95" i="1"/>
  <c r="G96" i="1"/>
  <c r="G97" i="1"/>
  <c r="G100" i="1"/>
  <c r="G101" i="1"/>
  <c r="G102" i="1"/>
  <c r="G103" i="1"/>
  <c r="G104" i="1"/>
  <c r="G106" i="1"/>
  <c r="G109" i="1"/>
  <c r="G110" i="1"/>
  <c r="G112" i="1"/>
  <c r="G113" i="1"/>
  <c r="G114" i="1"/>
  <c r="G115" i="1"/>
  <c r="G116" i="1"/>
  <c r="G117" i="1"/>
  <c r="G118" i="1"/>
  <c r="G119" i="1"/>
  <c r="G120" i="1"/>
  <c r="G121" i="1"/>
  <c r="G123" i="1"/>
  <c r="G124" i="1"/>
  <c r="G125" i="1"/>
  <c r="G126" i="1"/>
  <c r="G192" i="1"/>
  <c r="G193" i="1"/>
  <c r="G194" i="1"/>
  <c r="G198" i="1"/>
  <c r="G199" i="1"/>
  <c r="G200" i="1"/>
  <c r="G203" i="1"/>
  <c r="G204" i="1"/>
  <c r="G205" i="1"/>
  <c r="G207" i="1"/>
  <c r="G208" i="1"/>
  <c r="G212" i="1"/>
  <c r="G213" i="1"/>
  <c r="G216" i="1"/>
  <c r="G217" i="1"/>
  <c r="G220" i="1"/>
  <c r="G221" i="1"/>
  <c r="G222" i="1"/>
  <c r="G223" i="1"/>
  <c r="G224" i="1"/>
  <c r="G226" i="1"/>
  <c r="G227" i="1"/>
  <c r="G228" i="1"/>
  <c r="G231" i="1"/>
  <c r="G232" i="1"/>
  <c r="G233" i="1"/>
  <c r="G235" i="1"/>
  <c r="G236" i="1"/>
  <c r="G237" i="1"/>
  <c r="G240" i="1"/>
  <c r="G241" i="1"/>
  <c r="G242" i="1"/>
  <c r="G243" i="1"/>
  <c r="G244" i="1"/>
  <c r="G245" i="1"/>
  <c r="G246" i="1"/>
  <c r="G247" i="1"/>
  <c r="G249" i="1"/>
  <c r="G250" i="1"/>
  <c r="G253" i="1"/>
  <c r="G254" i="1"/>
  <c r="G255" i="1"/>
  <c r="G257" i="1"/>
  <c r="G258" i="1"/>
  <c r="G261" i="1"/>
  <c r="G262" i="1"/>
  <c r="G263" i="1"/>
  <c r="G268" i="1"/>
  <c r="G269" i="1"/>
  <c r="G270" i="1"/>
  <c r="G273" i="1"/>
  <c r="G275" i="1"/>
  <c r="G276" i="1"/>
  <c r="G277" i="1"/>
  <c r="G280" i="1"/>
  <c r="G281" i="1"/>
  <c r="G282" i="1"/>
  <c r="G286" i="1"/>
  <c r="G287" i="1"/>
  <c r="G288" i="1"/>
  <c r="G289" i="1"/>
  <c r="G290" i="1"/>
  <c r="G293" i="1"/>
  <c r="G294" i="1"/>
  <c r="G298" i="1"/>
  <c r="G300" i="1"/>
  <c r="G301" i="1"/>
  <c r="G302" i="1"/>
  <c r="G304" i="1"/>
  <c r="G308" i="1"/>
  <c r="G309" i="1"/>
  <c r="G310" i="1"/>
  <c r="G311" i="1"/>
  <c r="G312" i="1"/>
  <c r="G316" i="1"/>
  <c r="G317" i="1"/>
  <c r="G318" i="1"/>
  <c r="G320" i="1"/>
  <c r="G321" i="1"/>
  <c r="G325" i="1"/>
  <c r="G326" i="1"/>
  <c r="G327" i="1"/>
  <c r="G328" i="1"/>
  <c r="G329" i="1"/>
  <c r="G332" i="1"/>
  <c r="G333" i="1"/>
  <c r="G334" i="1"/>
  <c r="G335" i="1"/>
  <c r="G336" i="1"/>
  <c r="G340" i="1"/>
  <c r="G341" i="1"/>
  <c r="G342" i="1"/>
  <c r="G345" i="1"/>
  <c r="G452" i="1"/>
  <c r="G454"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5" i="1"/>
  <c r="H636" i="1"/>
  <c r="H641"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G1067" i="1"/>
  <c r="G1069" i="1"/>
  <c r="G1071" i="1"/>
  <c r="G1073"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2" i="1"/>
  <c r="G1154" i="1"/>
  <c r="G1156" i="1"/>
  <c r="G1158" i="1"/>
  <c r="G1160" i="1"/>
  <c r="G1162" i="1"/>
  <c r="G1164" i="1"/>
  <c r="G1166" i="1"/>
  <c r="G1168" i="1"/>
  <c r="G1170" i="1"/>
  <c r="G1172" i="1"/>
  <c r="G1174" i="1"/>
  <c r="G1176" i="1"/>
  <c r="G1178" i="1"/>
  <c r="G1066" i="1"/>
  <c r="G1068" i="1"/>
  <c r="G1070" i="1"/>
  <c r="G1072"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7" i="1"/>
  <c r="G1159" i="1"/>
  <c r="G1161" i="1"/>
  <c r="G1163" i="1"/>
  <c r="G1165" i="1"/>
  <c r="G1167" i="1"/>
  <c r="G1169" i="1"/>
  <c r="G1171" i="1"/>
  <c r="G1173" i="1"/>
  <c r="G1175" i="1"/>
  <c r="G1177" i="1"/>
  <c r="H1179"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60" i="1"/>
  <c r="H1261" i="1"/>
  <c r="H1262" i="1"/>
  <c r="H1263" i="1"/>
  <c r="H1264" i="1"/>
  <c r="H1265" i="1"/>
  <c r="H1266" i="1"/>
  <c r="H1267" i="1"/>
  <c r="H1268" i="1"/>
  <c r="H1269" i="1"/>
  <c r="H1270" i="1"/>
  <c r="H1271" i="1"/>
  <c r="H1272" i="1"/>
  <c r="H1273" i="1"/>
  <c r="H1274" i="1"/>
  <c r="H1275" i="1"/>
  <c r="H1276" i="1"/>
  <c r="H1277" i="1"/>
  <c r="H1279" i="1"/>
  <c r="H1280"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G1401" i="1"/>
  <c r="G1404" i="1"/>
  <c r="H1404" i="1"/>
  <c r="I1542" i="1"/>
  <c r="I1544" i="1"/>
  <c r="I1546"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40" i="1"/>
  <c r="H1541" i="1"/>
  <c r="I1541" i="1" s="1"/>
  <c r="J1541" i="1"/>
  <c r="H1542" i="1"/>
  <c r="J1542" i="1"/>
  <c r="H1543" i="1"/>
  <c r="I1543" i="1" s="1"/>
  <c r="J1543" i="1"/>
  <c r="H1544" i="1"/>
  <c r="J1544" i="1"/>
  <c r="H1545" i="1"/>
  <c r="I1545" i="1" s="1"/>
  <c r="J1545" i="1"/>
  <c r="H1546" i="1"/>
  <c r="J1546" i="1"/>
  <c r="H1547" i="1"/>
  <c r="G1548" i="1"/>
  <c r="I1548" i="1" s="1"/>
  <c r="G1549" i="1"/>
  <c r="G1550" i="1"/>
  <c r="I1550" i="1" s="1"/>
  <c r="G1551" i="1"/>
  <c r="G1552" i="1"/>
  <c r="I1552" i="1" s="1"/>
  <c r="G1553" i="1"/>
  <c r="G1554" i="1"/>
  <c r="I1554" i="1" s="1"/>
  <c r="G1555" i="1"/>
  <c r="G1556" i="1"/>
  <c r="G1557" i="1"/>
  <c r="G1558" i="1"/>
  <c r="G1559" i="1"/>
  <c r="G1560" i="1"/>
  <c r="I1560" i="1" s="1"/>
  <c r="G1561" i="1"/>
  <c r="G1562" i="1"/>
  <c r="I1562" i="1" s="1"/>
  <c r="G1563" i="1"/>
  <c r="G1564" i="1"/>
  <c r="G1565" i="1"/>
  <c r="G1566" i="1"/>
  <c r="G1567" i="1"/>
  <c r="G1568" i="1"/>
  <c r="G1569" i="1"/>
  <c r="G1570" i="1"/>
  <c r="G1571" i="1"/>
  <c r="G1572" i="1"/>
  <c r="G1573" i="1"/>
  <c r="G1574" i="1"/>
  <c r="G1575" i="1"/>
  <c r="G1576" i="1"/>
  <c r="G1577" i="1"/>
  <c r="G1578" i="1"/>
  <c r="I1578" i="1" s="1"/>
  <c r="G1579" i="1"/>
  <c r="G1580" i="1"/>
  <c r="I1580" i="1" s="1"/>
  <c r="G1581" i="1"/>
  <c r="H1582" i="1"/>
  <c r="H1584" i="1"/>
  <c r="H1586" i="1"/>
  <c r="H1588" i="1"/>
  <c r="H1590" i="1"/>
  <c r="H1592" i="1"/>
  <c r="H1594" i="1"/>
  <c r="H1596" i="1"/>
  <c r="H1598" i="1"/>
  <c r="H1600" i="1"/>
  <c r="H1602" i="1"/>
  <c r="H1604" i="1"/>
  <c r="H1606" i="1"/>
  <c r="H1608" i="1"/>
  <c r="H1610" i="1"/>
  <c r="H1612" i="1"/>
  <c r="H1614" i="1"/>
  <c r="H1616" i="1"/>
  <c r="H1618" i="1"/>
  <c r="H1620"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F309" i="4"/>
  <c r="D308" i="4"/>
  <c r="E360" i="4"/>
  <c r="E417" i="4" s="1"/>
  <c r="D412" i="1" s="1"/>
  <c r="F647" i="4"/>
  <c r="F430" i="4"/>
  <c r="D639" i="4"/>
  <c r="E430" i="4"/>
  <c r="E535" i="4"/>
  <c r="E69" i="5"/>
  <c r="H336" i="9"/>
  <c r="E336" i="9" s="1"/>
  <c r="B336" i="9" s="1"/>
  <c r="E177" i="5"/>
  <c r="E141" i="6"/>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F361" i="4"/>
  <c r="D360" i="4"/>
  <c r="F536" i="4"/>
  <c r="D535" i="4"/>
  <c r="D44" i="8"/>
  <c r="G343" i="9" s="1"/>
  <c r="E343" i="9" s="1"/>
  <c r="F83" i="4"/>
  <c r="F107" i="4"/>
  <c r="F135" i="4"/>
  <c r="F141" i="4"/>
  <c r="G24" i="9"/>
  <c r="H24" i="9"/>
  <c r="F153" i="4"/>
  <c r="F165" i="4"/>
  <c r="F203" i="4"/>
  <c r="F231" i="4"/>
  <c r="F263" i="4"/>
  <c r="F310" i="4"/>
  <c r="F322" i="4"/>
  <c r="F362" i="4"/>
  <c r="F374" i="4"/>
  <c r="F426" i="4"/>
  <c r="F431" i="4"/>
  <c r="F467" i="4"/>
  <c r="F523" i="4"/>
  <c r="F537" i="4"/>
  <c r="F585" i="4"/>
  <c r="F607" i="4"/>
  <c r="D12" i="5"/>
  <c r="D70" i="5"/>
  <c r="G315" i="9"/>
  <c r="G316" i="9"/>
  <c r="F150" i="5"/>
  <c r="E337" i="9"/>
  <c r="B337" i="9" s="1"/>
  <c r="F197" i="5"/>
  <c r="D203" i="5"/>
  <c r="D219" i="5"/>
  <c r="D251" i="5"/>
  <c r="D255" i="5"/>
  <c r="G348" i="9"/>
  <c r="E348" i="9" s="1"/>
  <c r="F5" i="6"/>
  <c r="F115" i="6"/>
  <c r="D141" i="6"/>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5" i="9"/>
  <c r="E175" i="9" s="1"/>
  <c r="B175" i="9" s="1"/>
  <c r="I10" i="9"/>
  <c r="G176" i="9"/>
  <c r="E176" i="9" s="1"/>
  <c r="B176" i="9" s="1"/>
  <c r="G174" i="9"/>
  <c r="E174" i="9" s="1"/>
  <c r="B174" i="9" s="1"/>
  <c r="D152" i="4"/>
  <c r="F427" i="4"/>
  <c r="F89" i="5"/>
  <c r="H316" i="9"/>
  <c r="H315" i="9"/>
  <c r="F178" i="5"/>
  <c r="G346" i="9"/>
  <c r="E346" i="9" s="1"/>
  <c r="B269" i="9"/>
  <c r="B271" i="9"/>
  <c r="B273" i="9"/>
  <c r="B275" i="9"/>
  <c r="B277" i="9"/>
  <c r="B279" i="9"/>
  <c r="B281" i="9"/>
  <c r="B283" i="9"/>
  <c r="B285" i="9"/>
  <c r="B287" i="9"/>
  <c r="B289" i="9"/>
  <c r="B291" i="9"/>
  <c r="I17" i="3" l="1"/>
  <c r="I1558" i="1"/>
  <c r="G421" i="1"/>
  <c r="H1681" i="1"/>
  <c r="G1681" i="1"/>
  <c r="H19" i="9"/>
  <c r="E19" i="9" s="1"/>
  <c r="B19" i="9" s="1"/>
  <c r="H1278" i="1"/>
  <c r="H1281" i="1"/>
  <c r="H642" i="1"/>
  <c r="E7" i="5"/>
  <c r="I22" i="3" s="1"/>
  <c r="G160" i="1"/>
  <c r="F164" i="4"/>
  <c r="E422" i="4"/>
  <c r="E643" i="4" s="1"/>
  <c r="E152" i="4"/>
  <c r="F152" i="4" s="1"/>
  <c r="D149" i="1"/>
  <c r="E24" i="9"/>
  <c r="B24" i="9" s="1"/>
  <c r="F49" i="4"/>
  <c r="D1255" i="1"/>
  <c r="I25" i="3"/>
  <c r="G1155" i="1"/>
  <c r="B346" i="9"/>
  <c r="E345" i="9"/>
  <c r="I10" i="3" s="1"/>
  <c r="D299" i="4"/>
  <c r="H18" i="3"/>
  <c r="C148" i="1"/>
  <c r="E180" i="9"/>
  <c r="B180" i="9" s="1"/>
  <c r="F228" i="9"/>
  <c r="B228" i="9" s="1"/>
  <c r="B348" i="9"/>
  <c r="E347" i="9"/>
  <c r="F251" i="5"/>
  <c r="H25" i="3"/>
  <c r="C1255" i="1"/>
  <c r="G338" i="9"/>
  <c r="E338" i="9" s="1"/>
  <c r="B338" i="9" s="1"/>
  <c r="F203" i="5"/>
  <c r="C1207" i="1"/>
  <c r="E315" i="9"/>
  <c r="B315" i="9" s="1"/>
  <c r="D7" i="5"/>
  <c r="F12" i="5"/>
  <c r="C1017" i="1"/>
  <c r="B343" i="9"/>
  <c r="E176" i="5"/>
  <c r="D1180" i="1" s="1"/>
  <c r="I24" i="3"/>
  <c r="D1181" i="1"/>
  <c r="I23" i="3"/>
  <c r="D1074" i="1"/>
  <c r="E640" i="4"/>
  <c r="D634" i="1" s="1"/>
  <c r="D529" i="1"/>
  <c r="F639" i="4"/>
  <c r="C633" i="1"/>
  <c r="D417" i="4"/>
  <c r="F308" i="4"/>
  <c r="C303" i="1"/>
  <c r="D6" i="4"/>
  <c r="F7" i="4"/>
  <c r="C3" i="1"/>
  <c r="I1576" i="1"/>
  <c r="I1574" i="1"/>
  <c r="I1570" i="1"/>
  <c r="I1568" i="1"/>
  <c r="I1566" i="1"/>
  <c r="I1564" i="1"/>
  <c r="E309" i="9"/>
  <c r="B309" i="9" s="1"/>
  <c r="F141" i="6"/>
  <c r="H31" i="3"/>
  <c r="C1537" i="1"/>
  <c r="F255" i="5"/>
  <c r="C1259" i="1"/>
  <c r="G339" i="9"/>
  <c r="E339" i="9" s="1"/>
  <c r="B339" i="9" s="1"/>
  <c r="F219" i="5"/>
  <c r="C1223" i="1"/>
  <c r="D177" i="5"/>
  <c r="E316" i="9"/>
  <c r="B316" i="9" s="1"/>
  <c r="D69" i="5"/>
  <c r="F70" i="5"/>
  <c r="C1075" i="1"/>
  <c r="K1481" i="9"/>
  <c r="G344" i="9"/>
  <c r="E344" i="9" s="1"/>
  <c r="B344" i="9" s="1"/>
  <c r="C1621" i="1"/>
  <c r="I39" i="3"/>
  <c r="D640" i="4"/>
  <c r="F535" i="4"/>
  <c r="C529" i="1"/>
  <c r="D418" i="4"/>
  <c r="F360" i="4"/>
  <c r="C355" i="1"/>
  <c r="I31" i="3"/>
  <c r="D1537" i="1"/>
  <c r="E6" i="5"/>
  <c r="E639" i="4"/>
  <c r="D633" i="1" s="1"/>
  <c r="D424" i="1"/>
  <c r="E418" i="4"/>
  <c r="D413" i="1" s="1"/>
  <c r="D355" i="1"/>
  <c r="I1581" i="1"/>
  <c r="I1579" i="1"/>
  <c r="I1575" i="1"/>
  <c r="I1573" i="1"/>
  <c r="I1569" i="1"/>
  <c r="I1567" i="1"/>
  <c r="I1565" i="1"/>
  <c r="I1561" i="1"/>
  <c r="I1559" i="1"/>
  <c r="I1557" i="1"/>
  <c r="I1553" i="1"/>
  <c r="I1551" i="1"/>
  <c r="I1549" i="1"/>
  <c r="D417" i="1"/>
  <c r="D1012" i="1" l="1"/>
  <c r="H149" i="1"/>
  <c r="G149" i="1"/>
  <c r="E299" i="4"/>
  <c r="F299" i="4" s="1"/>
  <c r="I18" i="3"/>
  <c r="D148" i="1"/>
  <c r="H148" i="1" s="1"/>
  <c r="H355" i="1"/>
  <c r="G355" i="1"/>
  <c r="F418" i="4"/>
  <c r="C413" i="1"/>
  <c r="H1075" i="1"/>
  <c r="G1075" i="1"/>
  <c r="F69" i="5"/>
  <c r="H23" i="3"/>
  <c r="C1074" i="1"/>
  <c r="D176" i="5"/>
  <c r="F177" i="5"/>
  <c r="H24" i="3"/>
  <c r="C1181" i="1"/>
  <c r="G1259" i="1"/>
  <c r="H1259" i="1"/>
  <c r="G1537" i="1"/>
  <c r="H1537" i="1"/>
  <c r="H9" i="3"/>
  <c r="G633" i="1"/>
  <c r="H633" i="1"/>
  <c r="G1255" i="1"/>
  <c r="H1255" i="1"/>
  <c r="D423" i="4"/>
  <c r="D301" i="4"/>
  <c r="C295" i="1"/>
  <c r="D637" i="1"/>
  <c r="H424" i="1"/>
  <c r="G424" i="1"/>
  <c r="H299" i="9"/>
  <c r="D1011" i="1"/>
  <c r="G529" i="1"/>
  <c r="H529" i="1"/>
  <c r="F640" i="4"/>
  <c r="C634" i="1"/>
  <c r="H1621" i="1"/>
  <c r="G1621" i="1"/>
  <c r="H11" i="3"/>
  <c r="G1223" i="1"/>
  <c r="H1223" i="1"/>
  <c r="H3" i="1"/>
  <c r="G3" i="1"/>
  <c r="D300" i="4"/>
  <c r="D422" i="4"/>
  <c r="F6" i="4"/>
  <c r="H17" i="3"/>
  <c r="C2" i="1"/>
  <c r="H303" i="1"/>
  <c r="G303" i="1"/>
  <c r="F417" i="4"/>
  <c r="C412" i="1"/>
  <c r="E342" i="9"/>
  <c r="G1017" i="1"/>
  <c r="H1017" i="1"/>
  <c r="F7" i="5"/>
  <c r="D6" i="5"/>
  <c r="H22" i="3"/>
  <c r="C1012" i="1"/>
  <c r="G1207" i="1"/>
  <c r="H1207" i="1"/>
  <c r="G148" i="1" l="1"/>
  <c r="D295" i="1"/>
  <c r="E423" i="4"/>
  <c r="F423" i="4" s="1"/>
  <c r="E300" i="4"/>
  <c r="D296" i="1" s="1"/>
  <c r="E301" i="4"/>
  <c r="D297" i="1" s="1"/>
  <c r="D643" i="4"/>
  <c r="D424" i="4"/>
  <c r="F422" i="4"/>
  <c r="C417" i="1"/>
  <c r="K3" i="9"/>
  <c r="I9" i="3"/>
  <c r="F176" i="5"/>
  <c r="C1180" i="1"/>
  <c r="H413" i="1"/>
  <c r="G413" i="1"/>
  <c r="G634" i="1"/>
  <c r="H634" i="1"/>
  <c r="H295" i="1"/>
  <c r="G295" i="1"/>
  <c r="F301" i="4"/>
  <c r="C297" i="1"/>
  <c r="G1012" i="1"/>
  <c r="H1012" i="1"/>
  <c r="G306" i="9"/>
  <c r="E306" i="9" s="1"/>
  <c r="B306" i="9" s="1"/>
  <c r="G299" i="9"/>
  <c r="E299" i="9" s="1"/>
  <c r="F6" i="5"/>
  <c r="C1011" i="1"/>
  <c r="H412" i="1"/>
  <c r="G412" i="1"/>
  <c r="H2" i="1"/>
  <c r="G2" i="1"/>
  <c r="F300" i="4"/>
  <c r="C296" i="1"/>
  <c r="N3" i="9"/>
  <c r="I11" i="3"/>
  <c r="D644" i="4"/>
  <c r="D425" i="4"/>
  <c r="C418" i="1"/>
  <c r="G20" i="9"/>
  <c r="G1181" i="1"/>
  <c r="H1181" i="1"/>
  <c r="H1074" i="1"/>
  <c r="G1074" i="1"/>
  <c r="H20" i="9" l="1"/>
  <c r="E20" i="9" s="1"/>
  <c r="B20" i="9" s="1"/>
  <c r="E425" i="4"/>
  <c r="D420" i="1" s="1"/>
  <c r="E424" i="4"/>
  <c r="D419" i="1" s="1"/>
  <c r="E644" i="4"/>
  <c r="F644" i="4" s="1"/>
  <c r="D418" i="1"/>
  <c r="G418" i="1" s="1"/>
  <c r="D646" i="4"/>
  <c r="C638" i="1"/>
  <c r="H8" i="3"/>
  <c r="G1011" i="1"/>
  <c r="H1011" i="1"/>
  <c r="B299" i="9"/>
  <c r="H297" i="1"/>
  <c r="G297" i="1"/>
  <c r="G1180" i="1"/>
  <c r="H1180" i="1"/>
  <c r="H417" i="1"/>
  <c r="G417" i="1"/>
  <c r="F424" i="4"/>
  <c r="C419" i="1"/>
  <c r="F425" i="4"/>
  <c r="C420" i="1"/>
  <c r="H296" i="1"/>
  <c r="G296" i="1"/>
  <c r="D645" i="4"/>
  <c r="F643" i="4"/>
  <c r="C637" i="1"/>
  <c r="H418" i="1" l="1"/>
  <c r="D638" i="1"/>
  <c r="G638" i="1" s="1"/>
  <c r="E646" i="4"/>
  <c r="F646" i="4" s="1"/>
  <c r="E645" i="4"/>
  <c r="M3" i="9"/>
  <c r="G637" i="1"/>
  <c r="H637" i="1"/>
  <c r="D649" i="4"/>
  <c r="F645" i="4"/>
  <c r="C639" i="1"/>
  <c r="H419" i="1"/>
  <c r="G419" i="1"/>
  <c r="H420" i="1"/>
  <c r="G420" i="1"/>
  <c r="H638" i="1"/>
  <c r="D650" i="4"/>
  <c r="C640" i="1"/>
  <c r="D640" i="1" l="1"/>
  <c r="H640" i="1" s="1"/>
  <c r="E650" i="4"/>
  <c r="D639" i="1"/>
  <c r="H639" i="1" s="1"/>
  <c r="E649" i="4"/>
  <c r="F649" i="4" s="1"/>
  <c r="G640" i="1"/>
  <c r="F650" i="4"/>
  <c r="H20" i="3"/>
  <c r="C644" i="1"/>
  <c r="G639" i="1"/>
  <c r="H19" i="3"/>
  <c r="C643" i="1"/>
  <c r="H334" i="9"/>
  <c r="G334" i="9"/>
  <c r="G297" i="9" l="1"/>
  <c r="E297" i="9" s="1"/>
  <c r="B297" i="9" s="1"/>
  <c r="D643" i="1"/>
  <c r="I19" i="3"/>
  <c r="D644" i="1"/>
  <c r="H644" i="1" s="1"/>
  <c r="I20" i="3"/>
  <c r="E334" i="9"/>
  <c r="E298" i="9" s="1"/>
  <c r="I8" i="3" s="1"/>
  <c r="H7" i="3" l="1"/>
  <c r="J3" i="9" s="1"/>
  <c r="G295" i="9" s="1"/>
  <c r="H643" i="1"/>
  <c r="G643" i="1"/>
  <c r="G644" i="1"/>
  <c r="B334" i="9"/>
  <c r="L16" i="9" l="1"/>
  <c r="G22" i="9"/>
  <c r="H16" i="9"/>
  <c r="I6" i="9"/>
  <c r="J6" i="9"/>
  <c r="I9" i="9"/>
  <c r="K11" i="9"/>
  <c r="K6" i="9"/>
  <c r="J9" i="9"/>
  <c r="I12" i="9"/>
  <c r="H21" i="9"/>
  <c r="G16" i="9"/>
  <c r="G21" i="9"/>
  <c r="M16" i="9"/>
  <c r="H22" i="9"/>
  <c r="K5" i="9"/>
  <c r="J8" i="9"/>
  <c r="I11" i="9"/>
  <c r="K13" i="9"/>
  <c r="K8" i="9"/>
  <c r="K12" i="9"/>
  <c r="G18" i="9"/>
  <c r="H295" i="9"/>
  <c r="I17" i="9"/>
  <c r="M15" i="9"/>
  <c r="H17" i="9"/>
  <c r="G15" i="9"/>
  <c r="I5" i="9"/>
  <c r="K7" i="9"/>
  <c r="J10" i="9"/>
  <c r="I13" i="9"/>
  <c r="I8" i="9"/>
  <c r="K10" i="9"/>
  <c r="J13" i="9"/>
  <c r="G17" i="9"/>
  <c r="H15" i="9"/>
  <c r="J17" i="9"/>
  <c r="L15" i="9"/>
  <c r="J5" i="9"/>
  <c r="I7" i="9"/>
  <c r="K9" i="9"/>
  <c r="J12" i="9"/>
  <c r="J7" i="9"/>
  <c r="J11" i="9"/>
  <c r="H18" i="9"/>
  <c r="L293" i="9"/>
  <c r="F293" i="9" s="1"/>
  <c r="F23" i="9" s="1"/>
  <c r="E295" i="9"/>
  <c r="E21" i="9" l="1"/>
  <c r="B21" i="9" s="1"/>
  <c r="E5" i="9"/>
  <c r="B5" i="9" s="1"/>
  <c r="F15" i="9"/>
  <c r="E7" i="9"/>
  <c r="B7" i="9" s="1"/>
  <c r="E13" i="9"/>
  <c r="B13" i="9" s="1"/>
  <c r="E8" i="9"/>
  <c r="B8" i="9" s="1"/>
  <c r="E16" i="9"/>
  <c r="E9" i="9"/>
  <c r="B9" i="9" s="1"/>
  <c r="E17" i="9"/>
  <c r="B17" i="9" s="1"/>
  <c r="E18" i="9"/>
  <c r="B18" i="9" s="1"/>
  <c r="E11" i="9"/>
  <c r="B11" i="9" s="1"/>
  <c r="E12" i="9"/>
  <c r="B12" i="9" s="1"/>
  <c r="B293" i="9"/>
  <c r="E10" i="9"/>
  <c r="B10" i="9" s="1"/>
  <c r="E6" i="9"/>
  <c r="B6" i="9" s="1"/>
  <c r="E22" i="9"/>
  <c r="B22" i="9" s="1"/>
  <c r="E15" i="9"/>
  <c r="B15" i="9" s="1"/>
  <c r="F16" i="9"/>
  <c r="B295" i="9"/>
  <c r="E23" i="9"/>
  <c r="I7" i="3" s="1"/>
  <c r="B16" i="9" l="1"/>
  <c r="F14" i="9"/>
  <c r="F3" i="9" s="1"/>
  <c r="E4" i="9"/>
  <c r="E14" i="9"/>
  <c r="I13" i="3" s="1"/>
  <c r="E3" i="9" l="1"/>
</calcChain>
</file>

<file path=xl/sharedStrings.xml><?xml version="1.0" encoding="utf-8"?>
<sst xmlns="http://schemas.openxmlformats.org/spreadsheetml/2006/main" count="4733" uniqueCount="3656">
  <si>
    <t>Obveznik:</t>
  </si>
  <si>
    <t>21422 - O.Š. DRAGUTINA TADIJANOVIĆA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</si>
  <si>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</si>
  <si>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</si>
  <si>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</si>
  <si>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</si>
  <si>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</si>
  <si>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</si>
  <si>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</si>
  <si>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</si>
  <si>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</si>
  <si>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</si>
  <si>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</si>
  <si>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</si>
  <si>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</si>
  <si>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</si>
  <si>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</si>
  <si>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</si>
  <si>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</si>
  <si>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</si>
  <si>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</si>
  <si>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</si>
  <si>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</si>
  <si>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</si>
  <si>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</si>
  <si>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</si>
  <si>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</si>
  <si>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</si>
  <si>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</si>
  <si>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</si>
  <si>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</si>
  <si>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</si>
  <si>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</si>
  <si>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</si>
  <si>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</si>
  <si>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</si>
  <si>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</si>
  <si>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</si>
  <si>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</si>
  <si>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</si>
  <si>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</si>
  <si>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</si>
  <si>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</si>
  <si>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</si>
  <si>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</si>
  <si>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</si>
  <si>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</si>
  <si>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</si>
  <si>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</si>
  <si>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</si>
  <si>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</si>
  <si>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</si>
  <si>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</si>
  <si>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</si>
  <si>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</si>
  <si>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</si>
  <si>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</si>
  <si>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</si>
  <si>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</si>
  <si>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</si>
  <si>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</si>
  <si>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</si>
  <si>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</si>
  <si>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</si>
  <si>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</si>
  <si>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</si>
  <si>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</si>
  <si>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</si>
  <si>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</si>
  <si>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</si>
  <si>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</si>
  <si>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</si>
  <si>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</si>
  <si>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</si>
  <si>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</si>
  <si>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</si>
  <si>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</si>
  <si>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</si>
  <si>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</si>
  <si>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</si>
  <si>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</si>
  <si>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</si>
  <si>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</si>
  <si>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</si>
  <si>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</si>
  <si>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</si>
  <si>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</si>
  <si>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</si>
  <si>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</si>
  <si>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</si>
  <si>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</si>
  <si>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</si>
  <si>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</si>
  <si>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</si>
  <si>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</si>
  <si>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</si>
  <si>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</si>
  <si>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</si>
  <si>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</si>
  <si>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</si>
  <si>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</si>
  <si>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</si>
  <si>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</si>
  <si>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</si>
  <si>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</si>
  <si>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</si>
  <si>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</si>
  <si>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</si>
  <si>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</si>
  <si>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</si>
  <si>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</si>
  <si>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</si>
  <si>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</si>
  <si>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</si>
  <si>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</si>
  <si>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</si>
  <si>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</si>
  <si>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</si>
  <si>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</si>
  <si>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</si>
  <si>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</si>
  <si>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</si>
  <si>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</si>
  <si>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</si>
  <si>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</si>
  <si>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</si>
  <si>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</si>
  <si>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</si>
  <si>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</si>
  <si>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</si>
  <si>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</si>
  <si>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</si>
  <si>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</si>
  <si>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</si>
  <si>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</si>
  <si>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</si>
  <si>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</si>
  <si>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</si>
  <si>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</si>
  <si>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</si>
  <si>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</si>
  <si>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</si>
  <si>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</si>
  <si>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</si>
  <si>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</si>
  <si>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</si>
  <si>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</si>
  <si>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</si>
  <si>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</si>
  <si>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</si>
  <si>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</si>
  <si>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</si>
  <si>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</si>
  <si>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</si>
  <si>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</si>
  <si>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</si>
  <si>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</si>
  <si>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</si>
  <si>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</si>
  <si>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</si>
  <si>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</si>
  <si>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</si>
  <si>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</si>
  <si>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</si>
  <si>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</si>
  <si>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</si>
  <si>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</si>
  <si>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</si>
  <si>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</si>
  <si>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</si>
  <si>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</si>
  <si>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</si>
  <si>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</si>
  <si>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</si>
  <si>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</si>
  <si>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</si>
  <si>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</si>
  <si>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</si>
  <si>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</si>
  <si>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</si>
  <si>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</si>
  <si>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</si>
  <si>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</si>
  <si>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</si>
  <si>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</si>
  <si>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</si>
  <si>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</si>
  <si>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</si>
  <si>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</si>
  <si>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</si>
  <si>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</si>
  <si>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</si>
  <si>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</si>
  <si>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</si>
  <si>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</si>
  <si>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</si>
  <si>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</si>
  <si>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</si>
  <si>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</si>
  <si>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</si>
  <si>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</si>
  <si>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</si>
  <si>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</si>
  <si>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</si>
  <si>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</si>
  <si>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</si>
  <si>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</si>
  <si>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</si>
  <si>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</si>
  <si>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</si>
  <si>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</si>
  <si>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</si>
  <si>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</si>
  <si>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</si>
  <si>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</si>
  <si>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</si>
  <si>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</si>
  <si>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</si>
  <si>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</si>
  <si>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</si>
  <si>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</si>
  <si>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</si>
  <si>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</si>
  <si>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</si>
  <si>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</si>
  <si>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</si>
  <si>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</si>
  <si>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</si>
  <si>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</si>
  <si>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</si>
  <si>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</si>
  <si>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</si>
  <si>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</si>
  <si>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</si>
  <si>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</si>
  <si>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</si>
  <si>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</si>
  <si>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</si>
  <si>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</si>
  <si>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</si>
  <si>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</si>
  <si>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</si>
  <si>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</si>
  <si>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</si>
  <si>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</si>
  <si>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</si>
  <si>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</si>
  <si>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</si>
  <si>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</si>
  <si>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</si>
  <si>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</si>
  <si>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</si>
  <si>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</si>
  <si>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</si>
  <si>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</si>
  <si>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</si>
  <si>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</si>
  <si>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</si>
  <si>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</si>
  <si>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</si>
  <si>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</si>
  <si>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</si>
  <si>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</si>
  <si>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</si>
  <si>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</si>
  <si>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</si>
  <si>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</si>
  <si>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</si>
  <si>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</si>
  <si>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</si>
  <si>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</si>
  <si>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</si>
  <si>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</si>
  <si>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</si>
  <si>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</si>
  <si>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</si>
  <si>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</si>
  <si>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</si>
  <si>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</si>
  <si>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</si>
  <si>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</si>
  <si>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</si>
  <si>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</si>
  <si>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</si>
  <si>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</si>
  <si>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</si>
  <si>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</si>
  <si>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</si>
  <si>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</si>
  <si>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</si>
  <si>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</si>
  <si>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</si>
  <si>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</si>
  <si>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</si>
  <si>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</si>
  <si>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</si>
  <si>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</si>
  <si>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</si>
  <si>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</si>
  <si>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</si>
  <si>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</si>
  <si>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</si>
  <si>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</si>
  <si>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</si>
  <si>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</si>
  <si>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</si>
  <si>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</si>
  <si>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</si>
  <si>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</si>
  <si>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</si>
  <si>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</si>
  <si>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</si>
  <si>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</si>
  <si>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</si>
  <si>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</si>
  <si>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</si>
  <si>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</si>
  <si>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</si>
  <si>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</si>
  <si>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</si>
  <si>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</si>
  <si>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</si>
  <si>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</si>
  <si>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</si>
  <si>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</si>
  <si>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</si>
  <si>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</si>
  <si>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</si>
  <si>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</si>
  <si>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</si>
  <si>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</si>
  <si>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</si>
  <si>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</si>
  <si>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</si>
  <si>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</si>
  <si>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</si>
  <si>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</si>
  <si>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</si>
  <si>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</si>
  <si>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</si>
  <si>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</si>
  <si>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</si>
  <si>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</si>
  <si>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</si>
  <si>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</si>
  <si>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</si>
  <si>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</si>
  <si>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</si>
  <si>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</si>
  <si>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</si>
  <si>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</si>
  <si>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</si>
  <si>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</si>
  <si>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</si>
  <si>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</si>
  <si>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</si>
  <si>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</si>
  <si>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</si>
  <si>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</si>
  <si>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</si>
  <si>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</si>
  <si>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</si>
  <si>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</si>
  <si>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</si>
  <si>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</si>
  <si>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</si>
  <si>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</si>
  <si>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</si>
  <si>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</si>
  <si>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</si>
  <si>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</si>
  <si>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</si>
  <si>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</si>
  <si>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</si>
  <si>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</si>
  <si>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</si>
  <si>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</si>
  <si>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</si>
  <si>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</si>
  <si>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</si>
  <si>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</si>
  <si>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</si>
  <si>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</si>
  <si>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</si>
  <si>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</si>
  <si>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</si>
  <si>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</si>
  <si>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</si>
  <si>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</si>
  <si>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</si>
  <si>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</si>
  <si>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</si>
  <si>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</si>
  <si>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</si>
  <si>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</si>
  <si>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</si>
  <si>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</si>
  <si>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</si>
  <si>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</si>
  <si>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</si>
  <si>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</si>
  <si>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</si>
  <si>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</si>
  <si>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</si>
  <si>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</si>
  <si>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</si>
  <si>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</si>
  <si>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</si>
  <si>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</si>
  <si>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</si>
  <si>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</si>
  <si>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</si>
  <si>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</si>
  <si>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</si>
  <si>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</si>
  <si>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</si>
  <si>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</si>
  <si>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</si>
  <si>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</si>
  <si>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</si>
  <si>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</si>
  <si>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</si>
  <si>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</si>
  <si>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</si>
  <si>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</si>
  <si>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</si>
  <si>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</si>
  <si>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</si>
  <si>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</si>
  <si>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</si>
  <si>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</si>
  <si>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</si>
  <si>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</si>
  <si>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</si>
  <si>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</si>
  <si>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</si>
  <si>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</si>
  <si>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</si>
  <si>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</si>
  <si>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</si>
  <si>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</si>
  <si>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</si>
  <si>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</si>
  <si>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</si>
  <si>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</si>
  <si>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</si>
  <si>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</si>
  <si>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</si>
  <si>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</si>
  <si>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</si>
  <si>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</si>
  <si>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</si>
  <si>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</si>
  <si>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</si>
  <si>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</si>
  <si>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</si>
  <si>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</si>
  <si>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</si>
  <si>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</si>
  <si>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</si>
  <si>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</si>
  <si>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</si>
  <si>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</si>
  <si>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</si>
  <si>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</si>
  <si>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</si>
  <si>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</si>
  <si>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</si>
  <si>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</si>
  <si>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</si>
  <si>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</si>
  <si>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</si>
  <si>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</si>
  <si>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</si>
  <si>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</si>
  <si>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</si>
  <si>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</si>
  <si>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</si>
  <si>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</si>
  <si>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</si>
  <si>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</si>
  <si>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</si>
  <si>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</si>
  <si>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</si>
  <si>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</si>
  <si>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</si>
  <si>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</si>
  <si>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</si>
  <si>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</si>
  <si>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</si>
  <si>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</si>
  <si>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</si>
  <si>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</si>
  <si>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</si>
  <si>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</si>
  <si>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</si>
  <si>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</si>
  <si>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</si>
  <si>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</si>
  <si>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</si>
  <si>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</si>
  <si>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</si>
  <si>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</si>
  <si>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</si>
  <si>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</si>
  <si>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</si>
  <si>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</si>
  <si>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</si>
  <si>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</si>
  <si>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</si>
  <si>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</si>
  <si>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</si>
  <si>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</si>
  <si>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</si>
  <si>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</si>
  <si>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</si>
  <si>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</si>
  <si>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</si>
  <si>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</si>
  <si>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</si>
  <si>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</si>
  <si>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</si>
  <si>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</si>
  <si>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</si>
  <si>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</si>
  <si>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</si>
  <si>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</si>
  <si>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</si>
  <si>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</si>
  <si>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</si>
  <si>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</si>
  <si>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</si>
  <si>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</si>
  <si>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</si>
  <si>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</si>
  <si>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</si>
  <si>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</si>
  <si>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</si>
  <si>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</si>
  <si>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</si>
  <si>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</si>
  <si>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</si>
  <si>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</si>
  <si>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</si>
  <si>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</si>
  <si>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</si>
  <si>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</si>
  <si>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</si>
  <si>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</si>
  <si>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</si>
  <si>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</si>
  <si>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</si>
  <si>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</si>
  <si>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</si>
  <si>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</si>
  <si>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</si>
  <si>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</si>
  <si>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</si>
  <si>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</si>
  <si>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</si>
  <si>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</si>
  <si>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</si>
  <si>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</si>
  <si>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</si>
  <si>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</si>
  <si>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</si>
  <si>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</si>
  <si>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</si>
  <si>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</si>
  <si>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</si>
  <si>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</si>
  <si>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</si>
  <si>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</si>
  <si>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</si>
  <si>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</si>
  <si>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</si>
  <si>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</si>
  <si>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</si>
  <si>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</si>
  <si>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</si>
  <si>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</si>
  <si>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</si>
  <si>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</si>
  <si>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</si>
  <si>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</si>
  <si>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</si>
  <si>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</si>
  <si>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</si>
  <si>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</si>
  <si>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</si>
  <si>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</si>
  <si>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</si>
  <si>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</si>
  <si>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</si>
  <si>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</si>
  <si>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</si>
  <si>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</si>
  <si>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</si>
  <si>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</si>
  <si>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</si>
  <si>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</si>
  <si>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</si>
  <si>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</si>
  <si>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</si>
  <si>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</si>
  <si>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</si>
  <si>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</si>
  <si>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</si>
  <si>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</si>
  <si>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</si>
  <si>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</si>
  <si>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</si>
  <si>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</si>
  <si>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</si>
  <si>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</si>
  <si>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</si>
  <si>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</si>
  <si>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</si>
  <si>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</si>
  <si>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</si>
  <si>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</si>
  <si>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</si>
  <si>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</si>
  <si>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</si>
  <si>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</si>
  <si>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</si>
  <si>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</si>
  <si>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</si>
  <si>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</si>
  <si>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</si>
  <si>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</si>
  <si>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</si>
  <si>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</si>
  <si>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</si>
  <si>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</si>
  <si>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</si>
  <si>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</si>
  <si>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</si>
  <si>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</si>
  <si>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</si>
  <si>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</si>
  <si>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</si>
  <si>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</si>
  <si>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</si>
  <si>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</si>
  <si>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</si>
  <si>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</si>
  <si>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</si>
  <si>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</si>
  <si>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</si>
  <si>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</si>
  <si>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</si>
  <si>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</si>
  <si>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</si>
  <si>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</si>
  <si>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</si>
  <si>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</si>
  <si>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</si>
  <si>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</si>
  <si>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</si>
  <si>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</si>
  <si>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</si>
  <si>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</si>
  <si>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</si>
  <si>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</si>
  <si>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</si>
  <si>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</si>
  <si>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</si>
  <si>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</si>
  <si>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</si>
  <si>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</si>
  <si>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</si>
  <si>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</si>
  <si>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</si>
  <si>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</si>
  <si>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</si>
  <si>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</si>
  <si>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</si>
  <si>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</si>
  <si>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</si>
  <si>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</si>
  <si>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</si>
  <si>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</si>
  <si>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</si>
  <si>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</si>
  <si>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</si>
  <si>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</si>
  <si>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</si>
  <si>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</si>
  <si>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</si>
  <si>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</si>
  <si>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</si>
  <si>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</si>
  <si>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</si>
  <si>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</si>
  <si>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</si>
  <si>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</si>
  <si>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</si>
  <si>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</si>
  <si>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</si>
  <si>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</si>
  <si>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</si>
  <si>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</si>
  <si>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</si>
  <si>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</si>
  <si>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</si>
  <si>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</si>
  <si>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</si>
  <si>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</si>
  <si>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</si>
  <si>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</si>
  <si>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</si>
  <si>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</si>
  <si>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</si>
  <si>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</si>
  <si>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</si>
  <si>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</si>
  <si>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</si>
  <si>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</si>
  <si>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</si>
  <si>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</si>
  <si>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</si>
  <si>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</si>
  <si>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</si>
  <si>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</si>
  <si>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</si>
  <si>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</si>
  <si>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</si>
  <si>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</si>
  <si>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</si>
  <si>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</si>
  <si>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</si>
  <si>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</si>
  <si>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</si>
  <si>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</si>
  <si>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</si>
  <si>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</si>
  <si>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</si>
  <si>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</si>
  <si>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</si>
  <si>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</si>
  <si>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</si>
  <si>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</si>
  <si>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</si>
  <si>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</si>
  <si>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</si>
  <si>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</si>
  <si>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</si>
  <si>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</si>
  <si>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</si>
  <si>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</si>
  <si>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</si>
  <si>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</si>
  <si>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</si>
  <si>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</si>
  <si>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</si>
  <si>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</si>
  <si>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</si>
  <si>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</si>
  <si>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</si>
  <si>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</si>
  <si>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</si>
  <si>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</si>
  <si>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</si>
  <si>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</si>
  <si>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</si>
  <si>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</si>
  <si>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</si>
  <si>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</si>
  <si>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</si>
  <si>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</si>
  <si>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</si>
  <si>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</si>
  <si>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</si>
  <si>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</si>
  <si>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</si>
  <si>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</si>
  <si>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</si>
  <si>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</si>
  <si>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</si>
  <si>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</si>
  <si>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</si>
  <si>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</si>
  <si>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</si>
  <si>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</si>
  <si>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</si>
  <si>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</si>
  <si>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</si>
  <si>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</si>
  <si>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</si>
  <si>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</si>
  <si>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</si>
  <si>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</si>
  <si>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</si>
  <si>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</si>
  <si>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</si>
  <si>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</si>
  <si>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</si>
  <si>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</si>
  <si>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</si>
  <si>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</si>
  <si>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</si>
  <si>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</si>
  <si>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</si>
  <si>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</si>
  <si>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</si>
  <si>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</si>
  <si>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</si>
  <si>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</si>
  <si>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</si>
  <si>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</si>
  <si>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</si>
  <si>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</si>
  <si>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</si>
  <si>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</si>
  <si>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</si>
  <si>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</si>
  <si>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</si>
  <si>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</si>
  <si>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</si>
  <si>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</si>
  <si>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</si>
  <si>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</si>
  <si>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</si>
  <si>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</si>
  <si>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</si>
  <si>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</si>
  <si>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</si>
  <si>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</si>
  <si>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</si>
  <si>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</si>
  <si>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</si>
  <si>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</si>
  <si>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</si>
  <si>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</si>
  <si>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</si>
  <si>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</si>
  <si>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</si>
  <si>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</si>
  <si>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</si>
  <si>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</si>
  <si>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</si>
  <si>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</si>
  <si>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</si>
  <si>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</si>
  <si>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</si>
  <si>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</si>
  <si>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</si>
  <si>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</si>
  <si>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</si>
  <si>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</si>
  <si>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</si>
  <si>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</si>
  <si>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</si>
  <si>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</si>
  <si>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</si>
  <si>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</si>
  <si>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</si>
  <si>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</si>
  <si>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</si>
  <si>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</si>
  <si>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</si>
  <si>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</si>
  <si>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</si>
  <si>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</si>
  <si>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</si>
  <si>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</si>
  <si>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</si>
  <si>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</si>
  <si>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</si>
  <si>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</si>
  <si>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</si>
  <si>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</si>
  <si>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</si>
  <si>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</si>
  <si>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</si>
  <si>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</si>
  <si>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</si>
  <si>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</si>
  <si>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</si>
  <si>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</si>
  <si>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</si>
  <si>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</si>
  <si>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</si>
  <si>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</si>
  <si>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</si>
  <si>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</si>
  <si>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</si>
  <si>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</si>
  <si>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</si>
  <si>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</si>
  <si>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</si>
  <si>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</si>
  <si>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</si>
  <si>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</si>
  <si>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</si>
  <si>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</si>
  <si>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</si>
  <si>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</si>
  <si>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</si>
  <si>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</si>
  <si>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</si>
  <si>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</si>
  <si>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</si>
  <si>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</si>
  <si>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</si>
  <si>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</si>
  <si>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</si>
  <si>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</si>
  <si>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</si>
  <si>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</si>
  <si>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</si>
  <si>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</si>
  <si>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</si>
  <si>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</si>
  <si>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</si>
  <si>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</si>
  <si>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</si>
  <si>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</si>
  <si>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</si>
  <si>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</si>
  <si>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</si>
  <si>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</si>
  <si>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</si>
  <si>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</si>
  <si>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</si>
  <si>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</si>
  <si>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</si>
  <si>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</si>
  <si>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</si>
  <si>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</si>
  <si>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</si>
  <si>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</si>
  <si>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</si>
  <si>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</si>
  <si>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</si>
  <si>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</si>
  <si>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</si>
  <si>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</si>
  <si>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</si>
  <si>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</si>
  <si>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</si>
  <si>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</si>
  <si>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</si>
  <si>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</si>
  <si>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</si>
  <si>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</si>
  <si>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</si>
  <si>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</si>
  <si>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</si>
  <si>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</si>
  <si>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</si>
  <si>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</si>
  <si>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</si>
  <si>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</si>
  <si>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</si>
  <si>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</si>
  <si>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</si>
  <si>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</si>
  <si>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</si>
  <si>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</si>
  <si>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</si>
  <si>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</si>
  <si>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</si>
  <si>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</si>
  <si>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</si>
  <si>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</si>
  <si>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</si>
  <si>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</si>
  <si>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</si>
  <si>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</si>
  <si>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</si>
  <si>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</si>
  <si>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</si>
  <si>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</si>
  <si>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</si>
  <si>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</si>
  <si>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</si>
  <si>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</si>
  <si>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</si>
  <si>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</si>
  <si>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</si>
  <si>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</si>
  <si>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</si>
  <si>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</si>
  <si>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</si>
  <si>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</si>
  <si>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</si>
  <si>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</si>
  <si>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</si>
  <si>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</si>
  <si>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</si>
  <si>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</si>
  <si>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</si>
  <si>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</si>
  <si>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</si>
  <si>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</si>
  <si>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</si>
  <si>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</si>
  <si>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</si>
  <si>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</si>
  <si>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</si>
  <si>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</si>
  <si>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</si>
  <si>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</si>
  <si>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</si>
  <si>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</si>
  <si>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</si>
  <si>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</si>
  <si>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</si>
  <si>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</si>
  <si>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</si>
  <si>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</si>
  <si>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</si>
  <si>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</si>
  <si>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</si>
  <si>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</si>
  <si>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</si>
  <si>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</si>
  <si>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</si>
  <si>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</si>
  <si>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</si>
  <si>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</si>
  <si>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</si>
  <si>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</si>
  <si>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</si>
  <si>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</si>
  <si>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</si>
  <si>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</si>
  <si>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</si>
  <si>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</si>
  <si>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</si>
  <si>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</si>
  <si>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</si>
  <si>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</si>
  <si>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</si>
  <si>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</si>
  <si>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</si>
  <si>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</si>
  <si>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</si>
  <si>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</si>
  <si>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</si>
  <si>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</si>
  <si>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</si>
  <si>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</si>
  <si>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</si>
  <si>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</si>
  <si>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</si>
  <si>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</si>
  <si>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</si>
  <si>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</si>
  <si>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</si>
  <si>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</si>
  <si>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</si>
  <si>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</si>
  <si>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</si>
  <si>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</si>
  <si>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</si>
  <si>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</si>
  <si>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</si>
  <si>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</si>
  <si>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</si>
  <si>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</si>
  <si>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</si>
  <si>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</si>
  <si>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</si>
  <si>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</si>
  <si>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</si>
  <si>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</si>
  <si>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</si>
  <si>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</si>
  <si>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</si>
  <si>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</si>
  <si>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</si>
  <si>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</si>
  <si>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</si>
  <si>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</si>
  <si>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</si>
  <si>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</si>
  <si>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</si>
  <si>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</si>
  <si>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</si>
  <si>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</si>
  <si>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</si>
  <si>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</si>
  <si>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</si>
  <si>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</si>
  <si>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</si>
  <si>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</si>
  <si>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</si>
  <si>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</si>
  <si>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</si>
  <si>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</si>
  <si>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</si>
  <si>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</si>
  <si>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</si>
  <si>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</si>
  <si>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</si>
  <si>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</si>
  <si>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</si>
  <si>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</si>
  <si>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</si>
  <si>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</si>
  <si>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</si>
  <si>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</si>
  <si>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</si>
  <si>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</si>
  <si>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</si>
  <si>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</si>
  <si>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</si>
  <si>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</si>
  <si>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</si>
  <si>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</si>
  <si>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</si>
  <si>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</si>
  <si>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</si>
  <si>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</si>
  <si>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</si>
  <si>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</si>
  <si>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</si>
  <si>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</si>
  <si>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</si>
  <si>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</si>
  <si>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</si>
  <si>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</si>
  <si>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</si>
  <si>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</si>
  <si>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</si>
  <si>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</si>
  <si>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</si>
  <si>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</si>
  <si>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</si>
  <si>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</si>
  <si>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</si>
  <si>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</si>
  <si>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</si>
  <si>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</si>
  <si>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</si>
  <si>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</si>
  <si>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</si>
  <si>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</si>
  <si>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</si>
  <si>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</si>
  <si>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</si>
  <si>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</si>
  <si>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</si>
  <si>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</si>
  <si>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</si>
  <si>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</si>
  <si>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</si>
  <si>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</si>
  <si>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</si>
  <si>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</si>
  <si>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</si>
  <si>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</si>
  <si>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</si>
  <si>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</si>
  <si>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</si>
  <si>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</si>
  <si>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</si>
  <si>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</si>
  <si>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</si>
  <si>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</si>
  <si>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</si>
  <si>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</si>
  <si>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</si>
  <si>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</si>
  <si>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</si>
  <si>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</si>
  <si>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</si>
  <si>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</si>
  <si>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</si>
  <si>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</si>
  <si>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</si>
  <si>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</si>
  <si>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</si>
  <si>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</si>
  <si>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</si>
  <si>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</si>
  <si>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</si>
  <si>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</si>
  <si>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</si>
  <si>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</si>
  <si>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</si>
  <si>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</si>
  <si>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</si>
  <si>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</si>
  <si>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</si>
  <si>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</si>
  <si>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</si>
  <si>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</si>
  <si>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</si>
  <si>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</si>
  <si>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</si>
  <si>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</si>
  <si>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</si>
  <si>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</si>
  <si>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</si>
  <si>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</si>
  <si>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</si>
  <si>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</si>
  <si>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</si>
  <si>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</si>
  <si>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</si>
  <si>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</si>
  <si>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</si>
  <si>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</si>
  <si>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</si>
  <si>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</si>
  <si>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</si>
  <si>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</si>
  <si>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</si>
  <si>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</si>
  <si>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</si>
  <si>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</si>
  <si>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</si>
  <si>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</si>
  <si>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</si>
  <si>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</si>
  <si>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</si>
  <si>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</si>
  <si>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</si>
  <si>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</si>
  <si>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</si>
  <si>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</si>
  <si>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</si>
  <si>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</si>
  <si>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</si>
  <si>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</si>
  <si>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</si>
  <si>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</si>
  <si>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</si>
  <si>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</si>
  <si>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</si>
  <si>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</si>
  <si>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</si>
  <si>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</si>
  <si>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</si>
  <si>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</si>
  <si>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</si>
  <si>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</si>
  <si>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</si>
  <si>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</si>
  <si>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</si>
  <si>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</si>
  <si>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</si>
  <si>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</si>
  <si>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</si>
  <si>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</si>
  <si>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</si>
  <si>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</si>
  <si>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</si>
  <si>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</si>
  <si>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</si>
  <si>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</si>
  <si>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</si>
  <si>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</si>
  <si>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</si>
  <si>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</si>
  <si>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</si>
  <si>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</si>
  <si>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</si>
  <si>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</si>
  <si>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</si>
  <si>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</si>
  <si>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</si>
  <si>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</si>
  <si>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</si>
  <si>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</si>
  <si>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</si>
  <si>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</si>
  <si>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</si>
  <si>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</si>
  <si>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</si>
  <si>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</si>
  <si>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</si>
  <si>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</si>
  <si>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</si>
  <si>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</si>
  <si>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</si>
  <si>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</si>
  <si>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</si>
  <si>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</si>
  <si>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</si>
  <si>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</si>
  <si>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</si>
  <si>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</si>
  <si>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</si>
  <si>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</si>
  <si>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</si>
  <si>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</si>
  <si>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</si>
  <si>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</si>
  <si>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</si>
  <si>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</si>
  <si>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</si>
  <si>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</si>
  <si>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</si>
  <si>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</si>
  <si>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</si>
  <si>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</si>
  <si>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</si>
  <si>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</si>
  <si>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</si>
  <si>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</si>
  <si>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</si>
  <si>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</si>
  <si>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</si>
  <si>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</si>
  <si>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</si>
  <si>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</si>
  <si>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</si>
  <si>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</si>
  <si>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</si>
  <si>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</si>
  <si>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</si>
  <si>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</si>
  <si>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</si>
  <si>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</si>
  <si>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</si>
  <si>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</si>
  <si>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</si>
  <si>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</si>
  <si>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</si>
  <si>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</si>
  <si>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</si>
  <si>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</si>
  <si>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</si>
  <si>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</si>
  <si>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</si>
  <si>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</si>
  <si>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</si>
  <si>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</si>
  <si>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</si>
  <si>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</si>
  <si>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</si>
  <si>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</si>
  <si>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</si>
  <si>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</si>
  <si>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</si>
  <si>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</si>
  <si>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</si>
  <si>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</si>
  <si>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</si>
  <si>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</si>
  <si>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</si>
  <si>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</si>
  <si>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</si>
  <si>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</si>
  <si>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</si>
  <si>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</si>
  <si>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</si>
  <si>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</si>
  <si>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</si>
  <si>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</si>
  <si>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</si>
  <si>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</si>
  <si>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</si>
  <si>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</si>
  <si>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</si>
  <si>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</si>
  <si>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</si>
  <si>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</si>
  <si>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</si>
  <si>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</si>
  <si>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</si>
  <si>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</si>
  <si>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</si>
  <si>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</si>
  <si>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</si>
  <si>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</si>
  <si>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</si>
  <si>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</si>
  <si>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</si>
  <si>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</si>
  <si>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</si>
  <si>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</si>
  <si>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</si>
  <si>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</si>
  <si>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</si>
  <si>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</si>
  <si>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</si>
  <si>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</si>
  <si>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</si>
  <si>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</si>
  <si>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</si>
  <si>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</si>
  <si>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</si>
  <si>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</si>
  <si>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</si>
  <si>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</si>
  <si>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</si>
  <si>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</si>
  <si>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</si>
  <si>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</si>
  <si>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</si>
  <si>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</si>
  <si>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</si>
  <si>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</si>
  <si>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</si>
  <si>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</si>
  <si>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</si>
  <si>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</si>
  <si>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</si>
  <si>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</si>
  <si>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</si>
  <si>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</si>
  <si>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</si>
  <si>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</si>
  <si>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</si>
  <si>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</si>
  <si>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</si>
  <si>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</si>
  <si>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</si>
  <si>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</si>
  <si>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</si>
  <si>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</si>
  <si>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</si>
  <si>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</si>
  <si>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</si>
  <si>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</si>
  <si>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</si>
  <si>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</si>
  <si>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</si>
  <si>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</si>
  <si>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</si>
  <si>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</si>
  <si>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</si>
  <si>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</si>
  <si>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</si>
  <si>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</si>
  <si>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</si>
  <si>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</si>
  <si>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</si>
  <si>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</si>
  <si>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</si>
  <si>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</si>
  <si>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</si>
  <si>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</si>
  <si>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</si>
  <si>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</si>
  <si>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</si>
  <si>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</si>
  <si>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</si>
  <si>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</si>
  <si>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</si>
  <si>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</si>
  <si>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</si>
  <si>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</si>
  <si>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</si>
  <si>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</si>
  <si>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</si>
  <si>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</si>
  <si>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</si>
  <si>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</si>
  <si>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</si>
  <si>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</si>
  <si>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</si>
  <si>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</si>
  <si>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</si>
  <si>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</si>
  <si>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</si>
  <si>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</si>
  <si>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</si>
  <si>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</si>
  <si>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</si>
  <si>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</si>
  <si>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</si>
  <si>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</si>
  <si>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</si>
  <si>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</si>
  <si>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</si>
  <si>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</si>
  <si>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</si>
  <si>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</si>
  <si>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</si>
  <si>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</si>
  <si>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</si>
  <si>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</si>
  <si>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</si>
  <si>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</si>
  <si>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</si>
  <si>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</si>
  <si>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</si>
  <si>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</si>
  <si>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</si>
  <si>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</si>
  <si>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</si>
  <si>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</si>
  <si>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</si>
  <si>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</si>
  <si>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</si>
  <si>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</si>
  <si>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</si>
  <si>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</si>
  <si>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</si>
  <si>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</si>
  <si>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</si>
  <si>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</si>
  <si>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</si>
  <si>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</si>
  <si>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</si>
  <si>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</si>
  <si>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</si>
  <si>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</si>
  <si>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</si>
  <si>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</si>
  <si>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</si>
  <si>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</si>
  <si>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</si>
  <si>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</si>
  <si>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</si>
  <si>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</si>
  <si>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</si>
  <si>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</si>
  <si>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</si>
  <si>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</si>
  <si>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</si>
  <si>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</si>
  <si>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</si>
  <si>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</si>
  <si>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</si>
  <si>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</si>
  <si>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</si>
  <si>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</si>
  <si>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</si>
  <si>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</si>
  <si>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</si>
  <si>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</si>
  <si>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</si>
  <si>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</si>
  <si>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</si>
  <si>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</si>
  <si>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</si>
  <si>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</si>
  <si>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</si>
  <si>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</si>
  <si>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</si>
  <si>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</si>
  <si>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</si>
  <si>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</si>
  <si>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</si>
  <si>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</si>
  <si>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</si>
  <si>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</si>
  <si>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</si>
  <si>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</si>
  <si>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</si>
  <si>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</si>
  <si>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</si>
  <si>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</si>
  <si>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</si>
  <si>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</si>
  <si>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</si>
  <si>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</si>
  <si>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</si>
  <si>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</si>
  <si>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</si>
  <si>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</si>
  <si>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</si>
  <si>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</si>
  <si>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</si>
  <si>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</si>
  <si>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</si>
  <si>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</si>
  <si>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</si>
  <si>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</si>
  <si>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</si>
  <si>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</si>
  <si>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</si>
  <si>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</si>
  <si>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</si>
  <si>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</si>
  <si>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</si>
  <si>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</si>
  <si>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</si>
  <si>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</si>
  <si>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</si>
  <si>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</si>
  <si>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</si>
  <si>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</si>
  <si>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</si>
  <si>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</si>
  <si>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</si>
  <si>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</si>
  <si>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</si>
  <si>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</si>
  <si>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</si>
  <si>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</si>
  <si>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</si>
  <si>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</si>
  <si>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</si>
  <si>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</si>
  <si>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</si>
  <si>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</si>
  <si>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</si>
  <si>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</si>
  <si>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</si>
  <si>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</si>
  <si>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</si>
  <si>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</si>
  <si>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</si>
  <si>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</si>
  <si>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</si>
  <si>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</si>
  <si>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</si>
  <si>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</si>
  <si>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</si>
  <si>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</si>
  <si>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</si>
  <si>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</si>
  <si>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</si>
  <si>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</si>
  <si>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</si>
  <si>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</si>
  <si>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</si>
  <si>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</si>
  <si>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</si>
  <si>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</si>
  <si>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</si>
  <si>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</si>
  <si>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</si>
  <si>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</si>
  <si>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</si>
  <si>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</si>
  <si>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</si>
  <si>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</si>
  <si>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</si>
  <si>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</si>
  <si>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</si>
  <si>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</si>
  <si>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</si>
  <si>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</si>
  <si>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</si>
  <si>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</si>
  <si>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</si>
  <si>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</si>
  <si>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</si>
  <si>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</si>
  <si>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</si>
  <si>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</si>
  <si>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</si>
  <si>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</si>
  <si>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</si>
  <si>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</si>
  <si>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</si>
  <si>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</si>
  <si>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</si>
  <si>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</si>
  <si>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</si>
  <si>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</si>
  <si>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</si>
  <si>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</si>
  <si>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</si>
  <si>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</si>
  <si>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</si>
  <si>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</si>
  <si>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</si>
  <si>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</si>
  <si>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</si>
  <si>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</si>
  <si>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</si>
  <si>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</si>
  <si>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</si>
  <si>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</si>
  <si>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</si>
  <si>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</si>
  <si>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</si>
  <si>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</si>
  <si>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</si>
  <si>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</si>
  <si>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</si>
  <si>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</si>
  <si>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</si>
  <si>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</si>
  <si>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</si>
  <si>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</si>
  <si>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</si>
  <si>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</si>
  <si>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</si>
  <si>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</si>
  <si>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</si>
  <si>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</si>
  <si>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</si>
  <si>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</si>
  <si>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</si>
  <si>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</si>
  <si>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</si>
  <si>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</si>
  <si>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</si>
  <si>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</si>
  <si>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</si>
  <si>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</si>
  <si>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</si>
  <si>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</si>
  <si>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</si>
  <si>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</si>
  <si>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</si>
  <si>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</si>
  <si>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</si>
  <si>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</si>
  <si>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</si>
  <si>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</si>
  <si>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</si>
  <si>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</si>
  <si>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</si>
  <si>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</si>
  <si>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</si>
  <si>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</si>
  <si>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</si>
  <si>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</si>
  <si>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</si>
  <si>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</si>
  <si>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</si>
  <si>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</si>
  <si>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</si>
  <si>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</si>
  <si>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</si>
  <si>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</si>
  <si>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</si>
  <si>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</si>
  <si>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</si>
  <si>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</si>
  <si>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</si>
  <si>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</si>
  <si>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</si>
  <si>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</si>
  <si>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</si>
  <si>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</si>
  <si>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</si>
  <si>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</si>
  <si>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</si>
  <si>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</si>
  <si>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</si>
  <si>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</si>
  <si>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</si>
  <si>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</si>
  <si>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</si>
  <si>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</si>
  <si>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</si>
  <si>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</si>
  <si>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</si>
  <si>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</si>
  <si>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</si>
  <si>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</si>
  <si>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</si>
  <si>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</si>
  <si>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</si>
  <si>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</si>
  <si>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</si>
  <si>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</si>
  <si>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</si>
  <si>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</si>
  <si>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</si>
  <si>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</si>
  <si>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</si>
  <si>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</si>
  <si>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</si>
  <si>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</si>
  <si>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</si>
  <si>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</si>
  <si>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</si>
  <si>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</si>
  <si>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</si>
  <si>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</si>
  <si>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</si>
  <si>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</si>
  <si>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</si>
  <si>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</si>
  <si>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</si>
  <si>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</si>
  <si>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</si>
  <si>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</si>
  <si>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</si>
  <si>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</si>
  <si>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</si>
  <si>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</si>
  <si>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</si>
  <si>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</si>
  <si>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</si>
  <si>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</si>
  <si>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</si>
  <si>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</si>
  <si>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</si>
  <si>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</si>
  <si>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</si>
  <si>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</si>
  <si>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</si>
  <si>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</si>
  <si>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</si>
  <si>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</si>
  <si>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</si>
  <si>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</si>
  <si>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</si>
  <si>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</si>
  <si>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</si>
  <si>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</si>
  <si>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</si>
  <si>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</si>
  <si>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</si>
  <si>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</si>
  <si>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</si>
  <si>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</si>
  <si>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</si>
  <si>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</si>
  <si>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</si>
  <si>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</si>
  <si>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</si>
  <si>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</si>
  <si>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</si>
  <si>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</si>
  <si>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</si>
  <si>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</si>
  <si>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</si>
  <si>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</si>
  <si>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</si>
  <si>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</si>
  <si>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</si>
  <si>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</si>
  <si>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</si>
  <si>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</si>
  <si>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</si>
  <si>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</si>
  <si>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</si>
  <si>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</si>
  <si>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</si>
  <si>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</si>
  <si>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</si>
  <si>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</si>
  <si>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</si>
  <si>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</si>
  <si>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</si>
  <si>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</si>
  <si>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</si>
  <si>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</si>
  <si>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</si>
  <si>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</si>
  <si>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</si>
  <si>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</si>
  <si>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</si>
  <si>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</si>
  <si>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</si>
  <si>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</si>
  <si>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</si>
  <si>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</si>
  <si>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</si>
  <si>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</si>
  <si>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</si>
  <si>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</si>
  <si>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</si>
  <si>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</si>
  <si>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</si>
  <si>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</si>
  <si>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</si>
  <si>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</si>
  <si>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</si>
  <si>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</si>
  <si>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</si>
  <si>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</si>
  <si>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</si>
  <si>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</si>
  <si>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</si>
  <si>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</si>
  <si>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</si>
  <si>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</si>
  <si>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</si>
  <si>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</si>
  <si>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</si>
  <si>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</si>
  <si>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</si>
  <si>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</si>
  <si>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</si>
  <si>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</si>
  <si>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</si>
  <si>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</si>
  <si>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</si>
  <si>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</si>
  <si>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</si>
  <si>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</si>
  <si>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</si>
  <si>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</si>
  <si>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</si>
  <si>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</si>
  <si>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</si>
  <si>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</si>
  <si>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</si>
  <si>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</si>
  <si>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</si>
  <si>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</si>
  <si>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</si>
  <si>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</si>
  <si>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</si>
  <si>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</si>
  <si>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</si>
  <si>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</si>
  <si>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</si>
  <si>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</si>
  <si>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</si>
  <si>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</si>
  <si>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</si>
  <si>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</si>
  <si>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</si>
  <si>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</si>
  <si>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</si>
  <si>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</si>
  <si>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</si>
  <si>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</si>
  <si>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</si>
  <si>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</si>
  <si>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</si>
  <si>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</si>
  <si>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</si>
  <si>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</si>
  <si>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</si>
  <si>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</si>
  <si>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</si>
  <si>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</si>
  <si>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</si>
  <si>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</si>
  <si>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</si>
  <si>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</si>
  <si>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</si>
  <si>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</si>
  <si>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</si>
  <si>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</si>
  <si>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</si>
  <si>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</si>
  <si>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</si>
  <si>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</si>
  <si>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</si>
  <si>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</si>
  <si>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</si>
  <si>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</si>
  <si>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</si>
  <si>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</si>
  <si>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</si>
  <si>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</si>
  <si>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</si>
  <si>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</si>
  <si>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</si>
  <si>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</si>
  <si>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</si>
  <si>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</si>
  <si>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</si>
  <si>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</si>
  <si>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</si>
  <si>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</si>
  <si>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</si>
  <si>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</si>
  <si>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</si>
  <si>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</si>
  <si>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</si>
  <si>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</si>
  <si>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</si>
  <si>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</si>
  <si>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</si>
  <si>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</si>
  <si>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</si>
  <si>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</si>
  <si>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</si>
  <si>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</si>
  <si>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</si>
  <si>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</si>
  <si>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</si>
  <si>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</si>
  <si>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</si>
  <si>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</si>
  <si>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</si>
  <si>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</si>
  <si>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</si>
  <si>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</si>
  <si>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</si>
  <si>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</si>
  <si>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</si>
  <si>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</si>
  <si>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</si>
  <si>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</si>
  <si>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</si>
  <si>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</si>
  <si>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</si>
  <si>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</si>
  <si>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</si>
  <si>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</si>
  <si>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</si>
  <si>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</si>
  <si>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</si>
  <si>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</si>
  <si>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</si>
  <si>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</si>
  <si>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</si>
  <si>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</si>
  <si>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</si>
  <si>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</si>
  <si>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</si>
  <si>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</si>
  <si>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</si>
  <si>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</si>
  <si>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</si>
  <si>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</si>
  <si>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</si>
  <si>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</si>
  <si>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</si>
  <si>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</si>
  <si>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</si>
  <si>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</si>
  <si>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</si>
  <si>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</si>
  <si>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</si>
  <si>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</si>
  <si>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</si>
  <si>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</si>
  <si>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</si>
  <si>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</si>
  <si>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</si>
  <si>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</si>
  <si>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</si>
  <si>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</si>
  <si>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</si>
  <si>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</si>
  <si>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</si>
  <si>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</si>
  <si>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</si>
  <si>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</si>
  <si>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</si>
  <si>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</si>
  <si>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</si>
  <si>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</si>
  <si>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</si>
  <si>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</si>
  <si>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</si>
  <si>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</si>
  <si>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</si>
  <si>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</si>
  <si>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</si>
  <si>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</si>
  <si>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</si>
  <si>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</si>
  <si>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</si>
  <si>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</si>
  <si>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</si>
  <si>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</si>
  <si>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</si>
  <si>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</si>
  <si>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</si>
  <si>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</si>
  <si>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</si>
  <si>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</si>
  <si>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</si>
  <si>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</si>
  <si>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</si>
  <si>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</si>
  <si>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</si>
  <si>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</si>
  <si>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</si>
  <si>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</si>
  <si>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</si>
  <si>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</si>
  <si>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</si>
  <si>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</si>
  <si>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</si>
  <si>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</si>
  <si>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</si>
  <si>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</si>
  <si>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</si>
  <si>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</si>
  <si>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</si>
  <si>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</si>
  <si>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</si>
  <si>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</si>
  <si>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</si>
  <si>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</si>
  <si>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</si>
  <si>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</si>
  <si>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</si>
  <si>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</si>
  <si>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</si>
  <si>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</si>
  <si>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</si>
  <si>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</si>
  <si>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</si>
  <si>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</si>
  <si>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</si>
  <si>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</si>
  <si>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</si>
  <si>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</si>
  <si>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</si>
  <si>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</si>
  <si>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</si>
  <si>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</si>
  <si>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</si>
  <si>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</si>
  <si>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</si>
  <si>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</si>
  <si>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</si>
  <si>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</si>
  <si>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</si>
  <si>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</si>
  <si>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</si>
  <si>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</si>
  <si>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</si>
  <si>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</si>
  <si>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</si>
  <si>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</si>
  <si>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</si>
  <si>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</si>
  <si>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</si>
  <si>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</si>
  <si>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</si>
  <si>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</si>
  <si>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</si>
  <si>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</si>
  <si>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</si>
  <si>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</si>
  <si>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</si>
  <si>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</si>
  <si>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</si>
  <si>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</si>
  <si>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</si>
  <si>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</si>
  <si>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</si>
  <si>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</si>
  <si>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</si>
  <si>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</si>
  <si>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</si>
  <si>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</si>
  <si>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</si>
  <si>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</si>
  <si>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</si>
  <si>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</si>
  <si>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</si>
  <si>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</si>
  <si>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</si>
  <si>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</si>
  <si>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</si>
  <si>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</si>
  <si>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</si>
  <si>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</si>
  <si>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</si>
  <si>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</si>
  <si>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</si>
  <si>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</si>
  <si>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</si>
  <si>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</si>
  <si>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</si>
  <si>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</si>
  <si>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</si>
  <si>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</si>
  <si>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</si>
  <si>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</si>
  <si>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</si>
  <si>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</si>
  <si>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</si>
  <si>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</si>
  <si>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</si>
  <si>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</si>
  <si>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</si>
  <si>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</si>
  <si>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</si>
  <si>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</si>
  <si>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</si>
  <si>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</si>
  <si>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</si>
  <si>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</si>
  <si>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</si>
  <si>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</si>
  <si>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</si>
  <si>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</si>
  <si>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</si>
  <si>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</si>
  <si>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</si>
  <si>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</si>
  <si>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</si>
  <si>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</si>
  <si>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</si>
  <si>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</si>
  <si>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</si>
  <si>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</si>
  <si>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</si>
  <si>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</si>
  <si>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</si>
  <si>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</si>
  <si>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</si>
  <si>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</si>
  <si>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</si>
  <si>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</si>
  <si>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</si>
  <si>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</si>
  <si>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</si>
  <si>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</si>
  <si>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</si>
  <si>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</si>
  <si>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</si>
  <si>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</si>
  <si>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</si>
  <si>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</si>
  <si>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</si>
  <si>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</si>
  <si>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</si>
  <si>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</si>
  <si>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</si>
  <si>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</si>
  <si>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</si>
  <si>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</si>
  <si>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</si>
  <si>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</si>
  <si>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</si>
  <si>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</si>
  <si>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</si>
  <si>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</si>
  <si>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</si>
  <si>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</si>
  <si>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</si>
  <si>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</si>
  <si>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</si>
  <si>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</si>
  <si>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</si>
  <si>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</si>
  <si>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</si>
  <si>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</si>
  <si>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</si>
  <si>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</si>
  <si>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</si>
  <si>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</si>
  <si>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</si>
  <si>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</si>
  <si>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</si>
  <si>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</si>
  <si>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</si>
  <si>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</si>
  <si>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</si>
  <si>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</si>
  <si>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</si>
  <si>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</si>
  <si>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</si>
  <si>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</si>
  <si>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</si>
  <si>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</si>
  <si>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</si>
  <si>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</si>
  <si>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</si>
  <si>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</si>
  <si>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</si>
  <si>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</si>
  <si>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</si>
  <si>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</si>
  <si>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</si>
  <si>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</si>
  <si>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</si>
  <si>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</si>
  <si>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</si>
  <si>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</si>
  <si>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</si>
  <si>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</si>
  <si>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</si>
  <si>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</si>
  <si>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</si>
  <si>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</si>
  <si>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</si>
  <si>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</si>
  <si>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</si>
  <si>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</si>
  <si>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</si>
  <si>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</si>
  <si>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</si>
  <si>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</si>
  <si>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</si>
  <si>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</si>
  <si>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</si>
  <si>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</si>
  <si>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</si>
  <si>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</si>
  <si>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</si>
  <si>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</si>
  <si>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</si>
  <si>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</si>
  <si>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</si>
  <si>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</si>
  <si>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</si>
  <si>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</si>
  <si>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</si>
  <si>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</si>
  <si>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</si>
  <si>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</si>
  <si>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</si>
  <si>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</si>
  <si>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</si>
  <si>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</si>
  <si>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</si>
  <si>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</si>
  <si>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</si>
  <si>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</si>
  <si>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</si>
  <si>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</si>
  <si>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</si>
  <si>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</si>
  <si>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</si>
  <si>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</si>
  <si>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</si>
  <si>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</si>
  <si>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</si>
  <si>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</si>
  <si>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</si>
  <si>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</si>
  <si>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</si>
  <si>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</si>
  <si>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</si>
  <si>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</si>
  <si>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</si>
  <si>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</si>
  <si>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</si>
  <si>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</si>
  <si>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</si>
  <si>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</si>
  <si>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</si>
  <si>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</si>
  <si>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</si>
  <si>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</si>
  <si>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</si>
  <si>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</si>
  <si>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</si>
  <si>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</si>
  <si>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</si>
  <si>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</si>
  <si>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</si>
  <si>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</si>
  <si>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</si>
  <si>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</si>
  <si>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</si>
  <si>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</si>
  <si>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</si>
  <si>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</si>
  <si>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</si>
  <si>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</si>
  <si>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</si>
  <si>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</si>
  <si>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</si>
  <si>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</si>
  <si>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</si>
  <si>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</si>
  <si>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</si>
  <si>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</si>
  <si>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</si>
  <si>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</si>
  <si>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</si>
  <si>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</si>
  <si>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</si>
  <si>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</si>
  <si>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</si>
  <si>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</si>
  <si>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</si>
  <si>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</si>
  <si>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</si>
  <si>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</si>
  <si>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</si>
  <si>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</si>
  <si>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</si>
  <si>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</si>
  <si>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</si>
  <si>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</si>
  <si>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</si>
  <si>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</si>
  <si>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</si>
  <si>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</si>
  <si>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</si>
  <si>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</si>
  <si>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</si>
  <si>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</si>
  <si>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</si>
  <si>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</si>
  <si>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</si>
  <si>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</si>
  <si>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</si>
  <si>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</si>
  <si>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</si>
  <si>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</si>
  <si>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</si>
  <si>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</si>
  <si>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</si>
  <si>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</si>
  <si>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</si>
  <si>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</si>
  <si>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</si>
  <si>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</si>
  <si>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</si>
  <si>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</si>
  <si>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</si>
  <si>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</si>
  <si>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</si>
  <si>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</si>
  <si>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</si>
  <si>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</si>
  <si>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</si>
  <si>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</si>
  <si>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</si>
  <si>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</si>
  <si>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</si>
  <si>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</si>
  <si>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</si>
  <si>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</si>
  <si>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</si>
  <si>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</si>
  <si>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</si>
  <si>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</si>
  <si>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</si>
  <si>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</si>
  <si>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</si>
  <si>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</si>
  <si>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</si>
  <si>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</si>
  <si>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</si>
  <si>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</si>
  <si>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</si>
  <si>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</si>
  <si>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</si>
  <si>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</si>
  <si>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</si>
  <si>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</si>
  <si>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</si>
  <si>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</si>
  <si>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</si>
  <si>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</si>
  <si>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</si>
  <si>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</si>
  <si>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</si>
  <si>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</si>
  <si>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</si>
  <si>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</si>
  <si>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</si>
  <si>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</si>
  <si>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</si>
  <si>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</si>
  <si>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</si>
  <si>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</si>
  <si>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</si>
  <si>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</si>
  <si>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</si>
  <si>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</si>
  <si>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</si>
  <si>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</si>
  <si>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</si>
  <si>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</si>
  <si>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</si>
  <si>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</si>
  <si>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</si>
  <si>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</si>
  <si>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</si>
  <si>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</si>
  <si>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</si>
  <si>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</si>
  <si>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</si>
  <si>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</si>
  <si>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</si>
  <si>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</si>
  <si>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</si>
  <si>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</si>
  <si>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</si>
  <si>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</si>
  <si>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</si>
  <si>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</si>
  <si>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</si>
  <si>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</si>
  <si>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</si>
  <si>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</si>
  <si>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</si>
  <si>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</si>
  <si>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</si>
  <si>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</si>
  <si>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</si>
  <si>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</si>
  <si>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</si>
  <si>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</si>
  <si>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</si>
  <si>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</si>
  <si>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</si>
  <si>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</si>
  <si>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</si>
  <si>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</si>
  <si>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</si>
  <si>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</si>
  <si>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</si>
  <si>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</si>
  <si>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</si>
  <si>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</si>
  <si>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</si>
  <si>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</si>
  <si>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</si>
  <si>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</si>
  <si>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</si>
  <si>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</si>
  <si>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</si>
  <si>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</si>
  <si>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</si>
  <si>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</si>
  <si>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</si>
  <si>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</si>
  <si>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</si>
  <si>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</si>
  <si>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</si>
  <si>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</si>
  <si>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</si>
  <si>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</si>
  <si>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</si>
  <si>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</si>
  <si>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</si>
  <si>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</si>
  <si>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</si>
  <si>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</si>
  <si>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</si>
  <si>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</si>
  <si>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</si>
  <si>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</si>
  <si>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</si>
  <si>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</si>
  <si>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</si>
  <si>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</si>
  <si>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</si>
  <si>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</si>
  <si>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</si>
  <si>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</si>
  <si>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</si>
  <si>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</si>
  <si>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</si>
  <si>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</si>
  <si>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</si>
  <si>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</si>
  <si>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</si>
  <si>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</si>
  <si>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</si>
  <si>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</si>
  <si>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</si>
  <si>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</si>
  <si>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</si>
  <si>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</si>
  <si>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</si>
  <si>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</si>
  <si>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</si>
  <si>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</si>
  <si>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</si>
  <si>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</si>
  <si>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</si>
  <si>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</si>
  <si>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</si>
  <si>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</si>
  <si>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</si>
  <si>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</si>
  <si>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</si>
  <si>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</si>
  <si>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</si>
  <si>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</si>
  <si>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</si>
  <si>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</si>
  <si>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</si>
  <si>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</si>
  <si>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</si>
  <si>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</si>
  <si>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</si>
  <si>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</si>
  <si>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</si>
  <si>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</si>
  <si>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</si>
  <si>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</si>
  <si>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</si>
  <si>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</si>
  <si>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</si>
  <si>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</si>
  <si>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</si>
  <si>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</si>
  <si>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</si>
  <si>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</si>
  <si>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</si>
  <si>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</si>
  <si>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</si>
  <si>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</si>
  <si>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</si>
  <si>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</si>
  <si>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</si>
  <si>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</si>
  <si>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</si>
  <si>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</si>
  <si>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</si>
  <si>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</si>
  <si>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</si>
  <si>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</si>
  <si>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</si>
  <si>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</si>
  <si>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</si>
  <si>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</si>
  <si>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</si>
  <si>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</si>
  <si>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</si>
  <si>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</si>
  <si>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</si>
  <si>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</si>
  <si>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</si>
  <si>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</si>
  <si>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</si>
  <si>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</si>
  <si>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</si>
  <si>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</si>
  <si>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</si>
  <si>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</si>
  <si>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</si>
  <si>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</si>
  <si>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</si>
  <si>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</si>
  <si>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</si>
  <si>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</si>
  <si>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</si>
  <si>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</si>
  <si>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</si>
  <si>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</si>
  <si>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</si>
  <si>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</si>
  <si>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</si>
  <si>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</si>
  <si>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</si>
  <si>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</si>
  <si>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</si>
  <si>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</si>
  <si>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</si>
  <si>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</si>
  <si>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</si>
  <si>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</si>
  <si>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</si>
  <si>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</si>
  <si>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</si>
  <si>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</si>
  <si>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</si>
  <si>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</si>
  <si>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</si>
  <si>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</si>
  <si>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</si>
  <si>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</si>
  <si>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</si>
  <si>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</si>
  <si>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</si>
  <si>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</si>
  <si>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</si>
  <si>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</si>
  <si>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</si>
  <si>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</si>
  <si>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</si>
  <si>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</si>
  <si>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</si>
  <si>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</si>
  <si>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</si>
  <si>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</si>
  <si>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</si>
  <si>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</si>
  <si>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</si>
  <si>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</si>
  <si>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</si>
  <si>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</si>
  <si>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</si>
  <si>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</si>
  <si>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</si>
  <si>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</si>
  <si>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</si>
  <si>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</si>
  <si>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</si>
  <si>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</si>
  <si>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</si>
  <si>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</si>
  <si>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</si>
  <si>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</si>
  <si>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</si>
  <si>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</si>
  <si>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</si>
  <si>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</si>
  <si>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</si>
  <si>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</si>
  <si>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</si>
  <si>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</si>
  <si>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</si>
  <si>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</si>
  <si>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</si>
  <si>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</si>
  <si>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</si>
  <si>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</si>
  <si>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</si>
  <si>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</si>
  <si>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</si>
  <si>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</si>
  <si>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</si>
  <si>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</si>
  <si>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</si>
  <si>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</si>
  <si>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</si>
  <si>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</si>
  <si>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</si>
  <si>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</si>
  <si>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</si>
  <si>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</si>
  <si>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</si>
  <si>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</si>
  <si>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</si>
  <si>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</si>
  <si>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</si>
  <si>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</si>
  <si>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</si>
  <si>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</si>
  <si>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</si>
  <si>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</si>
  <si>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</si>
  <si>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</si>
  <si>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</si>
  <si>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</si>
  <si>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</si>
  <si>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</si>
  <si>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</si>
  <si>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</si>
  <si>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</si>
  <si>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</si>
  <si>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</si>
  <si>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</si>
  <si>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</si>
  <si>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</si>
  <si>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</si>
  <si>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</si>
  <si>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</si>
  <si>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</si>
  <si>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</si>
  <si>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</si>
  <si>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</si>
  <si>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</si>
  <si>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</si>
  <si>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</si>
  <si>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</si>
  <si>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</si>
  <si>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</si>
  <si>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</si>
  <si>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</si>
  <si>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</si>
  <si>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</si>
  <si>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</si>
  <si>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</si>
  <si>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</si>
  <si>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</si>
  <si>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</si>
  <si>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</si>
  <si>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</si>
  <si>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</si>
  <si>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</si>
  <si>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</si>
  <si>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</si>
  <si>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</si>
  <si>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</si>
  <si>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</si>
  <si>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</si>
  <si>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</si>
  <si>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</si>
  <si>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</si>
  <si>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</si>
  <si>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</si>
  <si>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</si>
  <si>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</si>
  <si>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</si>
  <si>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</si>
  <si>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</si>
  <si>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</si>
  <si>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</si>
  <si>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</si>
  <si>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</si>
  <si>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</si>
  <si>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</si>
  <si>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</si>
  <si>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</si>
  <si>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</si>
  <si>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</si>
  <si>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</si>
  <si>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</si>
  <si>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</si>
  <si>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</si>
  <si>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</si>
  <si>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</si>
  <si>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</si>
  <si>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</si>
  <si>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</si>
  <si>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</si>
  <si>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</si>
  <si>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</si>
  <si>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</si>
  <si>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</si>
  <si>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</si>
  <si>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</si>
  <si>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</si>
  <si>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</si>
  <si>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</si>
  <si>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</si>
  <si>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</si>
  <si>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</si>
  <si>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</si>
  <si>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</si>
  <si>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</si>
  <si>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</si>
  <si>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</si>
  <si>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</si>
  <si>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</si>
  <si>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</si>
  <si>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</si>
  <si>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</si>
  <si>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</si>
  <si>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</si>
  <si>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</si>
  <si>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</si>
  <si>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</si>
  <si>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</si>
  <si>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</si>
  <si>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</si>
  <si>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</si>
  <si>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</si>
  <si>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</si>
  <si>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</si>
  <si>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</si>
  <si>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</si>
  <si>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</si>
  <si>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</si>
  <si>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</si>
  <si>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</si>
  <si>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</si>
  <si>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</si>
  <si>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</si>
  <si>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</si>
  <si>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</si>
  <si>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</si>
  <si>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</si>
  <si>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</si>
  <si>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</si>
  <si>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</si>
  <si>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</si>
  <si>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</si>
  <si>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</si>
  <si>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</si>
  <si>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</si>
  <si>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</si>
  <si>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</si>
  <si>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</si>
  <si>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</si>
  <si>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</si>
  <si>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</si>
  <si>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</si>
  <si>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</si>
  <si>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</si>
  <si>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</si>
  <si>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</si>
  <si>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</si>
  <si>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</si>
  <si>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</si>
  <si>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</si>
  <si>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</si>
  <si>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</si>
  <si>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</si>
  <si>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</si>
  <si>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</si>
  <si>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</si>
  <si>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</si>
  <si>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</si>
  <si>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</si>
  <si>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</si>
  <si>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</si>
  <si>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</si>
  <si>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</si>
  <si>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</si>
  <si>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</si>
  <si>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</si>
  <si>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</si>
  <si>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</si>
  <si>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</si>
  <si>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</si>
  <si>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</si>
  <si>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</si>
  <si>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</si>
  <si>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</si>
  <si>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</si>
  <si>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</si>
  <si>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</si>
  <si>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</si>
  <si>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</si>
  <si>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</si>
  <si>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</si>
  <si>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</si>
  <si>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</si>
  <si>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</si>
  <si>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</si>
  <si>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</si>
  <si>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</si>
  <si>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</si>
  <si>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</si>
  <si>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</si>
  <si>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</si>
  <si>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</si>
  <si>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</si>
  <si>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</si>
  <si>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</si>
  <si>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</si>
  <si>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</si>
  <si>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</si>
  <si>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</si>
  <si>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</si>
  <si>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</si>
  <si>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</si>
  <si>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</si>
  <si>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</si>
  <si>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</si>
  <si>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</si>
  <si>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</si>
  <si>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</si>
  <si>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</si>
  <si>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</si>
  <si>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</si>
  <si>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</si>
  <si>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</si>
  <si>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</si>
  <si>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</si>
  <si>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</si>
  <si>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</si>
  <si>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</si>
  <si>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</si>
  <si>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</si>
  <si>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</si>
  <si>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</si>
  <si>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</si>
  <si>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</si>
  <si>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</si>
  <si>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</si>
  <si>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</si>
  <si>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</si>
  <si>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</si>
  <si>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</si>
  <si>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</si>
  <si>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</si>
  <si>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</si>
  <si>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</si>
  <si>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</si>
  <si>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</si>
  <si>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</si>
  <si>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</si>
  <si>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</si>
  <si>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</si>
  <si>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</si>
  <si>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</si>
  <si>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</si>
  <si>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</si>
  <si>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</si>
  <si>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</si>
  <si>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</si>
  <si>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</si>
  <si>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</si>
  <si>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</si>
  <si>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</si>
  <si>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</si>
  <si>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</si>
  <si>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</si>
  <si>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</si>
  <si>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</si>
  <si>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</si>
  <si>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</si>
  <si>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</si>
  <si>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</si>
  <si>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</si>
  <si>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</si>
  <si>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</si>
  <si>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</si>
  <si>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</si>
  <si>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</si>
  <si>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</si>
  <si>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</si>
  <si>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</si>
  <si>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</si>
  <si>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</si>
  <si>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</si>
  <si>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</si>
  <si>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</si>
  <si>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</si>
  <si>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</si>
  <si>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</si>
  <si>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</si>
  <si>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</si>
  <si>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</si>
  <si>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</si>
  <si>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</si>
  <si>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</si>
  <si>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</si>
  <si>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</si>
  <si>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</si>
  <si>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</si>
  <si>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</si>
  <si>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</si>
  <si>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</si>
  <si>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</si>
  <si>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</si>
  <si>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</si>
  <si>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</si>
  <si>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</si>
  <si>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</si>
  <si>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</si>
  <si>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</si>
  <si>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</si>
  <si>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</si>
  <si>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</si>
  <si>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</si>
  <si>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</si>
  <si>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</si>
  <si>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</si>
  <si>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</si>
  <si>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</si>
  <si>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</si>
  <si>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</si>
  <si>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</si>
  <si>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</si>
  <si>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</si>
  <si>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</si>
  <si>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</si>
  <si>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</si>
  <si>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</si>
  <si>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</si>
  <si>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</si>
  <si>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</si>
  <si>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</si>
  <si>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</si>
  <si>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</si>
  <si>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</si>
  <si>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</si>
  <si>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</si>
  <si>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</si>
  <si>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</si>
  <si>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</si>
  <si>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</si>
  <si>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</si>
  <si>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</si>
  <si>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</si>
  <si>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</si>
  <si>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</si>
  <si>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</si>
  <si>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</si>
  <si>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</si>
  <si>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</si>
  <si>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</si>
  <si>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</si>
  <si>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</si>
  <si>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</si>
  <si>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</si>
  <si>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</si>
  <si>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</si>
  <si>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</si>
  <si>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</si>
  <si>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</si>
  <si>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</si>
  <si>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</si>
  <si>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</si>
  <si>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</si>
  <si>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</si>
  <si>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</si>
  <si>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</si>
  <si>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</si>
  <si>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</si>
  <si>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</si>
  <si>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</si>
  <si>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</si>
  <si>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</si>
  <si>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</si>
  <si>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</si>
  <si>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</si>
  <si>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</si>
  <si>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</si>
  <si>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</si>
  <si>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</si>
  <si>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</si>
  <si>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</si>
  <si>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</si>
  <si>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</si>
  <si>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</si>
  <si>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</si>
  <si>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</si>
  <si>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</si>
  <si>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</si>
  <si>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</si>
  <si>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</si>
  <si>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</si>
  <si>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</si>
  <si>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</si>
  <si>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</si>
  <si>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</si>
  <si>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</si>
  <si>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</si>
  <si>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</si>
  <si>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</si>
  <si>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</si>
  <si>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</si>
  <si>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</si>
  <si>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</si>
  <si>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</si>
  <si>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</si>
  <si>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</si>
  <si>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</si>
  <si>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</si>
  <si>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</si>
  <si>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</si>
  <si>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</si>
  <si>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</si>
  <si>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</si>
  <si>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</si>
  <si>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</si>
  <si>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</si>
  <si>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</si>
  <si>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</si>
  <si>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</si>
  <si>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</si>
  <si>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</si>
  <si>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</si>
  <si>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</si>
  <si>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</si>
  <si>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</si>
  <si>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</si>
  <si>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</si>
  <si>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</si>
  <si>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</si>
  <si>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</si>
  <si>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</si>
  <si>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</si>
  <si>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</si>
  <si>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</si>
  <si>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</si>
  <si>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</si>
  <si>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</si>
  <si>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</si>
  <si>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</si>
  <si>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</si>
  <si>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</si>
  <si>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</si>
  <si>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</si>
  <si>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</si>
  <si>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</si>
  <si>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</si>
  <si>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</si>
  <si>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</si>
  <si>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</si>
  <si>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</si>
  <si>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</si>
  <si>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</si>
  <si>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</si>
  <si>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</si>
  <si>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</si>
  <si>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</si>
  <si>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</si>
  <si>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</si>
  <si>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</si>
  <si>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</si>
  <si>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</si>
  <si>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</si>
  <si>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</si>
  <si>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</si>
  <si>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</si>
  <si>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</si>
  <si>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</si>
  <si>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</si>
  <si>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</si>
  <si>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</si>
  <si>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</si>
  <si>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</si>
  <si>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</si>
  <si>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</si>
  <si>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</si>
  <si>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</si>
  <si>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</si>
  <si>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</si>
  <si>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</si>
  <si>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</si>
  <si>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</si>
  <si>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</si>
  <si>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</si>
  <si>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</si>
  <si>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</si>
  <si>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</si>
  <si>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</si>
  <si>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</si>
  <si>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</si>
  <si>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</si>
  <si>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</si>
  <si>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</si>
  <si>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</si>
  <si>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</si>
  <si>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</si>
  <si>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</si>
  <si>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</si>
  <si>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</si>
  <si>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</si>
  <si>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</si>
  <si>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</si>
  <si>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</si>
  <si>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</si>
  <si>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</si>
  <si>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</si>
  <si>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</si>
  <si>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</si>
  <si>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</si>
  <si>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</si>
  <si>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</si>
  <si>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</si>
  <si>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</si>
  <si>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</si>
  <si>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</si>
  <si>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</si>
  <si>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</si>
  <si>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</si>
  <si>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</si>
  <si>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</si>
  <si>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</si>
  <si>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</si>
  <si>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</si>
  <si>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</si>
  <si>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</si>
  <si>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</si>
  <si>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</si>
  <si>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</si>
  <si>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</si>
  <si>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</si>
  <si>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</si>
  <si>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</si>
  <si>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</si>
  <si>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</si>
  <si>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</si>
  <si>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</si>
  <si>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</si>
  <si>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</si>
  <si>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</si>
  <si>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</si>
  <si>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</si>
  <si>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</si>
  <si>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</si>
  <si>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</si>
  <si>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</si>
  <si>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</si>
  <si>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</si>
  <si>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</si>
  <si>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</si>
  <si>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</si>
  <si>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</si>
  <si>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</si>
  <si>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</si>
  <si>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</si>
  <si>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</si>
  <si>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</si>
  <si>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</si>
  <si>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</si>
  <si>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</si>
  <si>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</si>
  <si>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</si>
  <si>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</si>
  <si>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</si>
  <si>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</si>
  <si>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</si>
  <si>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</si>
  <si>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</si>
  <si>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</si>
  <si>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</si>
  <si>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</si>
  <si>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</si>
  <si>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</si>
  <si>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</si>
  <si>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</si>
  <si>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</si>
  <si>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</si>
  <si>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</si>
  <si>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</si>
  <si>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</si>
  <si>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</si>
  <si>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</si>
  <si>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</si>
  <si>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</si>
  <si>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</si>
  <si>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</si>
  <si>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</si>
  <si>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</si>
  <si>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</si>
  <si>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</si>
  <si>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</si>
  <si>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</si>
  <si>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</si>
  <si>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</si>
  <si>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</si>
  <si>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</si>
  <si>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</si>
  <si>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</si>
  <si>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</si>
  <si>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</si>
  <si>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</si>
  <si>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</si>
  <si>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</si>
  <si>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</si>
  <si>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</si>
  <si>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</si>
  <si>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</si>
  <si>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</si>
  <si>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</si>
  <si>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</si>
  <si>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</si>
  <si>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</si>
  <si>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</si>
  <si>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</si>
  <si>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</si>
  <si>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</si>
  <si>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</si>
  <si>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</si>
  <si>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</si>
  <si>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</si>
  <si>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</si>
  <si>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</si>
  <si>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</si>
  <si>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</si>
  <si>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</si>
  <si>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</si>
  <si>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</si>
  <si>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</si>
  <si>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</si>
  <si>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</si>
  <si>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</si>
  <si>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</si>
  <si>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</si>
  <si>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</si>
  <si>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</si>
  <si>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</si>
  <si>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</si>
  <si>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</si>
  <si>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</si>
  <si>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</si>
  <si>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</si>
  <si>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</si>
  <si>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</si>
  <si>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</si>
  <si>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</si>
  <si>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</si>
  <si>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</si>
  <si>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</si>
  <si>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</si>
  <si>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</si>
  <si>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</si>
  <si>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</si>
  <si>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</si>
  <si>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</si>
  <si>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</si>
  <si>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</si>
  <si>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</si>
  <si>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</si>
  <si>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</si>
  <si>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</si>
  <si>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</si>
  <si>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</si>
  <si>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</si>
  <si>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</si>
  <si>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</si>
  <si>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</si>
  <si>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</si>
  <si>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</si>
  <si>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</si>
  <si>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</si>
  <si>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</si>
  <si>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</si>
  <si>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</si>
  <si>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</si>
  <si>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</si>
  <si>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</si>
  <si>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</si>
  <si>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</si>
  <si>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</si>
  <si>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</si>
  <si>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</si>
  <si>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</si>
  <si>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</si>
  <si>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</si>
  <si>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</si>
  <si>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</si>
  <si>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</si>
  <si>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</si>
  <si>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</si>
  <si>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</si>
  <si>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</si>
  <si>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</si>
  <si>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</si>
  <si>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</si>
  <si>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</si>
  <si>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</si>
  <si>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</si>
  <si>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</si>
  <si>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</si>
  <si>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</si>
  <si>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</si>
  <si>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</si>
  <si>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</si>
  <si>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</si>
  <si>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</si>
  <si>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</si>
  <si>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</si>
  <si>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</si>
  <si>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</si>
  <si>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</si>
  <si>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</si>
  <si>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</si>
  <si>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</si>
  <si>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</si>
  <si>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</si>
  <si>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</si>
  <si>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</si>
  <si>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</si>
  <si>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</si>
  <si>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</si>
  <si>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</si>
  <si>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</si>
  <si>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</si>
  <si>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</si>
  <si>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</si>
  <si>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</si>
  <si>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</si>
  <si>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</si>
  <si>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</si>
  <si>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</si>
  <si>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</si>
  <si>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</si>
  <si>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</si>
  <si>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</si>
  <si>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</si>
  <si>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</si>
  <si>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</si>
  <si>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</si>
  <si>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</si>
  <si>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</si>
  <si>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</si>
  <si>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</si>
  <si>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</si>
  <si>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</si>
  <si>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</si>
  <si>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</si>
  <si>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</si>
  <si>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</si>
  <si>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</si>
  <si>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</si>
  <si>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</si>
  <si>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</si>
  <si>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</si>
  <si>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</si>
  <si>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</si>
  <si>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</si>
  <si>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</si>
  <si>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</si>
  <si>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</si>
  <si>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</si>
  <si>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</si>
  <si>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</si>
  <si>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</si>
  <si>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</si>
  <si>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</si>
  <si>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</si>
  <si>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</si>
  <si>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</si>
  <si>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</si>
  <si>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</si>
  <si>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</si>
  <si>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</si>
  <si>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</si>
  <si>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</si>
  <si>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</si>
  <si>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</si>
  <si>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</si>
  <si>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</si>
  <si>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</si>
  <si>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</si>
  <si>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</si>
  <si>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</si>
  <si>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</si>
  <si>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</si>
  <si>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</si>
  <si>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</si>
  <si>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</si>
  <si>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</si>
  <si>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</si>
  <si>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</si>
  <si>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</si>
  <si>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</si>
  <si>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</si>
  <si>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</si>
  <si>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</si>
  <si>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</si>
  <si>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</si>
  <si>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</si>
  <si>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</si>
  <si>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</si>
  <si>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</si>
  <si>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</si>
  <si>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</si>
  <si>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</si>
  <si>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</si>
  <si>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</si>
  <si>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</si>
  <si>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</si>
  <si>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</si>
  <si>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</si>
  <si>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</si>
  <si>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</si>
  <si>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</si>
  <si>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</si>
  <si>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</si>
  <si>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</si>
  <si>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</si>
  <si>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</si>
  <si>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</si>
  <si>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</si>
  <si>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</si>
  <si>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</si>
  <si>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</si>
  <si>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</si>
  <si>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</si>
  <si>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</si>
  <si>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</si>
  <si>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</si>
  <si>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</si>
  <si>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</si>
  <si>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</si>
  <si>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</si>
  <si>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</si>
  <si>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</si>
  <si>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</si>
  <si>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</si>
  <si>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</si>
  <si>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</si>
  <si>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</si>
  <si>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</si>
  <si>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</si>
  <si>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</si>
  <si>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</si>
  <si>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</si>
  <si>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</si>
  <si>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</si>
  <si>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</si>
  <si>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</si>
  <si>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</si>
  <si>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</si>
  <si>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</si>
  <si>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</si>
  <si>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</si>
  <si>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</si>
  <si>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</si>
  <si>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</si>
  <si>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</si>
  <si>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</si>
  <si>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</si>
  <si>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</si>
  <si>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</si>
  <si>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</si>
  <si>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</si>
  <si>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</si>
  <si>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</si>
  <si>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</si>
  <si>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</si>
  <si>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</si>
  <si>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</si>
  <si>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</si>
  <si>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</si>
  <si>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</si>
  <si>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</si>
  <si>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</si>
  <si>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</si>
  <si>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</si>
  <si>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</si>
  <si>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</si>
  <si>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</si>
  <si>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</si>
  <si>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</si>
  <si>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</si>
  <si>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</si>
  <si>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</si>
  <si>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</si>
  <si>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</si>
  <si>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</si>
  <si>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</si>
  <si>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</si>
  <si>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</si>
  <si>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</si>
  <si>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</si>
  <si>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</si>
  <si>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</si>
  <si>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</si>
  <si>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</si>
  <si>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</si>
  <si>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</si>
  <si>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</si>
  <si>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</si>
  <si>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</si>
  <si>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</si>
  <si>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</si>
  <si>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</si>
  <si>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</si>
  <si>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</si>
  <si>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</si>
  <si>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</si>
  <si>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</si>
  <si>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</si>
  <si>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</si>
  <si>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</si>
  <si>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</si>
  <si>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</si>
  <si>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</si>
  <si>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</si>
  <si>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</si>
  <si>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</si>
  <si>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</si>
  <si>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</si>
  <si>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</si>
  <si>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</si>
  <si>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</si>
  <si>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</si>
  <si>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</si>
  <si>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</si>
  <si>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</si>
  <si>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</si>
  <si>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</si>
  <si>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</si>
  <si>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</si>
  <si>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</si>
  <si>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</si>
  <si>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</si>
  <si>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</si>
  <si>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</si>
  <si>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</si>
  <si>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</si>
  <si>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</si>
  <si>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</si>
  <si>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</si>
  <si>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</si>
  <si>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</si>
  <si>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</si>
  <si>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</si>
  <si>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</si>
  <si>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</si>
  <si>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</si>
  <si>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</si>
  <si>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</si>
  <si>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</si>
  <si>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</si>
  <si>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</si>
  <si>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</si>
  <si>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</si>
  <si>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</si>
  <si>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</si>
  <si>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</si>
  <si>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</si>
  <si>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</si>
  <si>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</si>
  <si>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</si>
  <si>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</si>
  <si>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</si>
  <si>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</si>
  <si>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</si>
  <si>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</si>
  <si>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</si>
  <si>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D. TADIJANOVIĆA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</si>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</sst>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2546058.58</v>
      </c>
      <c r="D2" s="7">
        <f>'PR-RAS'!E6</f>
        <v>2984389.65</v>
      </c>
      <c r="E2" s="7">
        <v>0</v>
      </c>
      <c r="F2" s="7">
        <v>0</v>
      </c>
      <c r="G2" s="8">
        <f t="shared" ref="G2:G274" si="0">(B2/1000)*(C2*1+D2*2)</f>
        <v>8514.8378799999991</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2269245.34</v>
      </c>
      <c r="D45" s="2">
        <f>'PR-RAS'!E49</f>
        <v>2617031.31</v>
      </c>
      <c r="E45" s="2">
        <v>0</v>
      </c>
      <c r="F45" s="2">
        <v>0</v>
      </c>
      <c r="G45" s="3">
        <f t="shared" si="0"/>
        <v>330145.55023999995</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500</v>
      </c>
      <c r="D54" s="2">
        <f>'PR-RAS'!E58</f>
        <v>0</v>
      </c>
      <c r="E54" s="2">
        <v>0</v>
      </c>
      <c r="F54" s="2">
        <v>0</v>
      </c>
      <c r="G54" s="3">
        <f t="shared" si="0"/>
        <v>26.5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500</v>
      </c>
      <c r="D55" s="2">
        <f>'PR-RAS'!E59</f>
        <v>0</v>
      </c>
      <c r="E55" s="2">
        <v>0</v>
      </c>
      <c r="F55" s="2">
        <v>0</v>
      </c>
      <c r="G55" s="3">
        <f t="shared" si="0"/>
        <v>27</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2213871.2599999998</v>
      </c>
      <c r="D64" s="2">
        <f>'PR-RAS'!E68</f>
        <v>2612448.63</v>
      </c>
      <c r="E64" s="2">
        <v>0</v>
      </c>
      <c r="F64" s="2">
        <v>0</v>
      </c>
      <c r="G64" s="3">
        <f t="shared" si="0"/>
        <v>468642.41675999999</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2213301.2599999998</v>
      </c>
      <c r="D65" s="2">
        <f>'PR-RAS'!E69</f>
        <v>2597719.0699999998</v>
      </c>
      <c r="E65" s="2">
        <v>0</v>
      </c>
      <c r="F65" s="2">
        <v>0</v>
      </c>
      <c r="G65" s="3">
        <f t="shared" si="0"/>
        <v>474159.32159999997</v>
      </c>
      <c r="H65" s="3">
        <f t="shared" si="1"/>
        <v>0.32999999960884452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570</v>
      </c>
      <c r="D66" s="2">
        <f>'PR-RAS'!E70</f>
        <v>14729.56</v>
      </c>
      <c r="E66" s="2">
        <v>0</v>
      </c>
      <c r="F66" s="2">
        <v>0</v>
      </c>
      <c r="G66" s="3">
        <f t="shared" si="0"/>
        <v>1951.8928000000001</v>
      </c>
      <c r="H66" s="3">
        <f t="shared" si="1"/>
        <v>0.44000000000050932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54874.080000000002</v>
      </c>
      <c r="D70" s="2">
        <f>'PR-RAS'!E74</f>
        <v>4582.68</v>
      </c>
      <c r="E70" s="2">
        <v>0</v>
      </c>
      <c r="F70" s="2">
        <v>0</v>
      </c>
      <c r="G70" s="3">
        <f t="shared" si="0"/>
        <v>4418.7213600000005</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54874.080000000002</v>
      </c>
      <c r="D71" s="2">
        <f>'PR-RAS'!E75</f>
        <v>4582.68</v>
      </c>
      <c r="E71" s="2">
        <v>0</v>
      </c>
      <c r="F71" s="2">
        <v>0</v>
      </c>
      <c r="G71" s="3">
        <f t="shared" si="0"/>
        <v>4482.7608000000009</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4229.54</v>
      </c>
      <c r="D78" s="2">
        <f>'PR-RAS'!E82</f>
        <v>3205.55</v>
      </c>
      <c r="E78" s="2">
        <v>0</v>
      </c>
      <c r="F78" s="2">
        <v>0</v>
      </c>
      <c r="G78" s="3">
        <f t="shared" si="0"/>
        <v>819.32927999999993</v>
      </c>
      <c r="H78" s="3">
        <f t="shared" si="1"/>
        <v>0.90999999999985448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0.12</v>
      </c>
      <c r="D79" s="2">
        <f>'PR-RAS'!E83</f>
        <v>0.11</v>
      </c>
      <c r="E79" s="2">
        <v>0</v>
      </c>
      <c r="F79" s="2">
        <v>0</v>
      </c>
      <c r="G79" s="3">
        <f t="shared" si="0"/>
        <v>2.6519999999999998E-2</v>
      </c>
      <c r="H79" s="3">
        <f t="shared" si="1"/>
        <v>0.22999999999999998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0.12</v>
      </c>
      <c r="D81" s="2">
        <f>'PR-RAS'!E85</f>
        <v>0.11</v>
      </c>
      <c r="E81" s="2">
        <v>0</v>
      </c>
      <c r="F81" s="2">
        <v>0</v>
      </c>
      <c r="G81" s="3">
        <f t="shared" si="0"/>
        <v>2.7199999999999998E-2</v>
      </c>
      <c r="H81" s="3">
        <f t="shared" si="1"/>
        <v>0.22999999999999998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4229.42</v>
      </c>
      <c r="D87" s="2">
        <f>'PR-RAS'!E91</f>
        <v>3205.44</v>
      </c>
      <c r="E87" s="2">
        <v>0</v>
      </c>
      <c r="F87" s="2">
        <v>0</v>
      </c>
      <c r="G87" s="3">
        <f t="shared" si="0"/>
        <v>915.06579999999985</v>
      </c>
      <c r="H87" s="3">
        <f t="shared" si="1"/>
        <v>0.86000000000012733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4229.42</v>
      </c>
      <c r="D89" s="2">
        <f>'PR-RAS'!E93</f>
        <v>3205.44</v>
      </c>
      <c r="E89" s="2">
        <v>0</v>
      </c>
      <c r="F89" s="2">
        <v>0</v>
      </c>
      <c r="G89" s="3">
        <f t="shared" si="0"/>
        <v>936.3463999999999</v>
      </c>
      <c r="H89" s="3">
        <f t="shared" si="1"/>
        <v>0.86000000000012733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43875.54</v>
      </c>
      <c r="D102" s="2">
        <f>'PR-RAS'!E106</f>
        <v>47512.66</v>
      </c>
      <c r="E102" s="2">
        <v>0</v>
      </c>
      <c r="F102" s="2">
        <v>0</v>
      </c>
      <c r="G102" s="3">
        <f t="shared" si="0"/>
        <v>14028.986860000003</v>
      </c>
      <c r="H102" s="3">
        <f t="shared" si="1"/>
        <v>0.79999999999563443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43875.54</v>
      </c>
      <c r="D108" s="2">
        <f>'PR-RAS'!E112</f>
        <v>47512.66</v>
      </c>
      <c r="E108" s="2">
        <v>0</v>
      </c>
      <c r="F108" s="2">
        <v>0</v>
      </c>
      <c r="G108" s="3">
        <f t="shared" si="0"/>
        <v>14862.392020000001</v>
      </c>
      <c r="H108" s="3">
        <f t="shared" si="1"/>
        <v>0.79999999999563443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43875.54</v>
      </c>
      <c r="D113" s="2">
        <f>'PR-RAS'!E117</f>
        <v>47512.66</v>
      </c>
      <c r="E113" s="2">
        <v>0</v>
      </c>
      <c r="F113" s="2">
        <v>0</v>
      </c>
      <c r="G113" s="3">
        <f t="shared" si="0"/>
        <v>15556.896320000002</v>
      </c>
      <c r="H113" s="3">
        <f t="shared" si="1"/>
        <v>0.79999999999563443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6087.48</v>
      </c>
      <c r="D121" s="2">
        <f>'PR-RAS'!E125</f>
        <v>1790</v>
      </c>
      <c r="E121" s="2">
        <v>0</v>
      </c>
      <c r="F121" s="2">
        <v>0</v>
      </c>
      <c r="G121" s="3">
        <f t="shared" si="0"/>
        <v>1160.0975999999998</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378.48</v>
      </c>
      <c r="D122" s="2">
        <f>'PR-RAS'!E126</f>
        <v>0</v>
      </c>
      <c r="E122" s="2">
        <v>0</v>
      </c>
      <c r="F122" s="2">
        <v>0</v>
      </c>
      <c r="G122" s="3">
        <f t="shared" si="0"/>
        <v>45.796080000000003</v>
      </c>
      <c r="H122" s="3">
        <f t="shared" si="1"/>
        <v>0.48000000000001819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378.48</v>
      </c>
      <c r="D124" s="2">
        <f>'PR-RAS'!E128</f>
        <v>0</v>
      </c>
      <c r="E124" s="2">
        <v>0</v>
      </c>
      <c r="F124" s="2">
        <v>0</v>
      </c>
      <c r="G124" s="3">
        <f t="shared" si="0"/>
        <v>46.553040000000003</v>
      </c>
      <c r="H124" s="3">
        <f t="shared" si="1"/>
        <v>0.48000000000001819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5709</v>
      </c>
      <c r="D125" s="2">
        <f>'PR-RAS'!E129</f>
        <v>1790</v>
      </c>
      <c r="E125" s="2">
        <v>0</v>
      </c>
      <c r="F125" s="2">
        <v>0</v>
      </c>
      <c r="G125" s="3">
        <f t="shared" si="0"/>
        <v>1151.836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5709</v>
      </c>
      <c r="D126" s="2">
        <f>'PR-RAS'!E130</f>
        <v>1790</v>
      </c>
      <c r="E126" s="2">
        <v>0</v>
      </c>
      <c r="F126" s="2">
        <v>0</v>
      </c>
      <c r="G126" s="3">
        <f t="shared" si="0"/>
        <v>1161.125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222620.68000000002</v>
      </c>
      <c r="D130" s="2">
        <f>'PR-RAS'!E134</f>
        <v>314850.13</v>
      </c>
      <c r="E130" s="2">
        <v>0</v>
      </c>
      <c r="F130" s="2">
        <v>0</v>
      </c>
      <c r="G130" s="3">
        <f t="shared" si="0"/>
        <v>109949.40126000001</v>
      </c>
      <c r="H130" s="3">
        <f t="shared" si="1"/>
        <v>0.4499999999825377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222620.68000000002</v>
      </c>
      <c r="D131" s="2">
        <f>'PR-RAS'!E135</f>
        <v>314850.13</v>
      </c>
      <c r="E131" s="2">
        <v>0</v>
      </c>
      <c r="F131" s="2">
        <v>0</v>
      </c>
      <c r="G131" s="3">
        <f t="shared" si="0"/>
        <v>110801.72220000002</v>
      </c>
      <c r="H131" s="3">
        <f t="shared" si="1"/>
        <v>0.4499999999825377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218357.29</v>
      </c>
      <c r="D132" s="2">
        <f>'PR-RAS'!E136</f>
        <v>311296.5</v>
      </c>
      <c r="E132" s="2">
        <v>0</v>
      </c>
      <c r="F132" s="2">
        <v>0</v>
      </c>
      <c r="G132" s="3">
        <f t="shared" si="0"/>
        <v>110164.48799000001</v>
      </c>
      <c r="H132" s="3">
        <f t="shared" si="1"/>
        <v>0.79000000000814907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4263.3900000000003</v>
      </c>
      <c r="D133" s="2">
        <f>'PR-RAS'!E137</f>
        <v>3553.63</v>
      </c>
      <c r="E133" s="2">
        <v>0</v>
      </c>
      <c r="F133" s="2">
        <v>0</v>
      </c>
      <c r="G133" s="3">
        <f t="shared" si="0"/>
        <v>1500.9258000000002</v>
      </c>
      <c r="H133" s="3">
        <f t="shared" si="1"/>
        <v>0.76000000000021828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2543163.6200000006</v>
      </c>
      <c r="D148" s="2">
        <f>'PR-RAS'!E152</f>
        <v>3184180.14</v>
      </c>
      <c r="E148" s="2">
        <v>0</v>
      </c>
      <c r="F148" s="2">
        <v>0</v>
      </c>
      <c r="G148" s="3">
        <f t="shared" si="0"/>
        <v>1309994.0133</v>
      </c>
      <c r="H148" s="3">
        <f t="shared" si="1"/>
        <v>0.51999999955296516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2213998.9900000002</v>
      </c>
      <c r="D149" s="2">
        <f>'PR-RAS'!E153</f>
        <v>2771438.87</v>
      </c>
      <c r="E149" s="2">
        <v>0</v>
      </c>
      <c r="F149" s="2">
        <v>0</v>
      </c>
      <c r="G149" s="3">
        <f t="shared" si="0"/>
        <v>1148017.7560400001</v>
      </c>
      <c r="H149" s="3">
        <f t="shared" si="1"/>
        <v>0.13999999966472387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1825471.77</v>
      </c>
      <c r="D150" s="2">
        <f>'PR-RAS'!E154</f>
        <v>2302597.34</v>
      </c>
      <c r="E150" s="2">
        <v>0</v>
      </c>
      <c r="F150" s="2">
        <v>0</v>
      </c>
      <c r="G150" s="3">
        <f t="shared" si="0"/>
        <v>958169.30104999989</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1825471.77</v>
      </c>
      <c r="D151" s="2">
        <f>'PR-RAS'!E155</f>
        <v>2302597.34</v>
      </c>
      <c r="E151" s="2">
        <v>0</v>
      </c>
      <c r="F151" s="2">
        <v>0</v>
      </c>
      <c r="G151" s="3">
        <f t="shared" si="0"/>
        <v>964599.9674999998</v>
      </c>
      <c r="H151" s="3">
        <f t="shared" si="1"/>
        <v>0.56999999983236194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87351</v>
      </c>
      <c r="D155" s="2">
        <f>'PR-RAS'!E159</f>
        <v>89052.49</v>
      </c>
      <c r="E155" s="2">
        <v>0</v>
      </c>
      <c r="F155" s="2">
        <v>0</v>
      </c>
      <c r="G155" s="3">
        <f t="shared" si="0"/>
        <v>40880.22092</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301176.21999999997</v>
      </c>
      <c r="D156" s="2">
        <f>'PR-RAS'!E160</f>
        <v>379789.04</v>
      </c>
      <c r="E156" s="2">
        <v>0</v>
      </c>
      <c r="F156" s="2">
        <v>0</v>
      </c>
      <c r="G156" s="3">
        <f t="shared" si="0"/>
        <v>164416.91649999996</v>
      </c>
      <c r="H156" s="3">
        <f t="shared" si="1"/>
        <v>0.25999999995110556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301175.24</v>
      </c>
      <c r="D158" s="2">
        <f>'PR-RAS'!E162</f>
        <v>379789.04</v>
      </c>
      <c r="E158" s="2">
        <v>0</v>
      </c>
      <c r="F158" s="2">
        <v>0</v>
      </c>
      <c r="G158" s="3">
        <f t="shared" si="0"/>
        <v>166538.27123999997</v>
      </c>
      <c r="H158" s="3">
        <f t="shared" si="1"/>
        <v>0.27999999996973202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0.98</v>
      </c>
      <c r="D159" s="2">
        <f>'PR-RAS'!E163</f>
        <v>0</v>
      </c>
      <c r="E159" s="2">
        <v>0</v>
      </c>
      <c r="F159" s="2">
        <v>0</v>
      </c>
      <c r="G159" s="3">
        <f t="shared" si="0"/>
        <v>0.15484000000000001</v>
      </c>
      <c r="H159" s="3">
        <f t="shared" si="1"/>
        <v>2.0000000000000018E-2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306171.74</v>
      </c>
      <c r="D160" s="2">
        <f>'PR-RAS'!E164</f>
        <v>387322.68</v>
      </c>
      <c r="E160" s="2">
        <v>0</v>
      </c>
      <c r="F160" s="2">
        <v>0</v>
      </c>
      <c r="G160" s="3">
        <f t="shared" si="0"/>
        <v>171849.91890000002</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72521.279999999999</v>
      </c>
      <c r="D161" s="2">
        <f>'PR-RAS'!E165</f>
        <v>86702.50999999998</v>
      </c>
      <c r="E161" s="2">
        <v>0</v>
      </c>
      <c r="F161" s="2">
        <v>0</v>
      </c>
      <c r="G161" s="3">
        <f t="shared" si="0"/>
        <v>39348.207999999991</v>
      </c>
      <c r="H161" s="3">
        <f t="shared" si="1"/>
        <v>0.77000000001862645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19500.900000000001</v>
      </c>
      <c r="D162" s="2">
        <f>'PR-RAS'!E166</f>
        <v>13647.79</v>
      </c>
      <c r="E162" s="2">
        <v>0</v>
      </c>
      <c r="F162" s="2">
        <v>0</v>
      </c>
      <c r="G162" s="3">
        <f t="shared" si="0"/>
        <v>7534.2332800000004</v>
      </c>
      <c r="H162" s="3">
        <f t="shared" si="1"/>
        <v>0.30999999999767169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52524.98</v>
      </c>
      <c r="D163" s="2">
        <f>'PR-RAS'!E167</f>
        <v>66717.539999999994</v>
      </c>
      <c r="E163" s="2">
        <v>0</v>
      </c>
      <c r="F163" s="2">
        <v>0</v>
      </c>
      <c r="G163" s="3">
        <f t="shared" si="0"/>
        <v>30125.529720000002</v>
      </c>
      <c r="H163" s="3">
        <f t="shared" si="1"/>
        <v>0.48000000000320142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495.4</v>
      </c>
      <c r="D164" s="2">
        <f>'PR-RAS'!E168</f>
        <v>6337.18</v>
      </c>
      <c r="E164" s="2">
        <v>0</v>
      </c>
      <c r="F164" s="2">
        <v>0</v>
      </c>
      <c r="G164" s="3">
        <f t="shared" si="0"/>
        <v>2146.6708800000001</v>
      </c>
      <c r="H164" s="3">
        <f t="shared" si="1"/>
        <v>0.5800000000002683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126886.67</v>
      </c>
      <c r="D166" s="2">
        <f>'PR-RAS'!E170</f>
        <v>156180.20000000001</v>
      </c>
      <c r="E166" s="2">
        <v>0</v>
      </c>
      <c r="F166" s="2">
        <v>0</v>
      </c>
      <c r="G166" s="3">
        <f t="shared" si="0"/>
        <v>72475.76655</v>
      </c>
      <c r="H166" s="3">
        <f t="shared" si="1"/>
        <v>0.53000000001338776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14177.26</v>
      </c>
      <c r="D167" s="2">
        <f>'PR-RAS'!E171</f>
        <v>18417.41</v>
      </c>
      <c r="E167" s="2">
        <v>0</v>
      </c>
      <c r="F167" s="2">
        <v>0</v>
      </c>
      <c r="G167" s="3">
        <f t="shared" si="0"/>
        <v>8468.0052800000012</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69317.97</v>
      </c>
      <c r="D168" s="2">
        <f>'PR-RAS'!E172</f>
        <v>76276.06</v>
      </c>
      <c r="E168" s="2">
        <v>0</v>
      </c>
      <c r="F168" s="2">
        <v>0</v>
      </c>
      <c r="G168" s="3">
        <f t="shared" si="0"/>
        <v>37052.305030000003</v>
      </c>
      <c r="H168" s="3">
        <f t="shared" si="1"/>
        <v>8.999999999650754E-2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37287.39</v>
      </c>
      <c r="D169" s="2">
        <f>'PR-RAS'!E173</f>
        <v>53846.96</v>
      </c>
      <c r="E169" s="2">
        <v>0</v>
      </c>
      <c r="F169" s="2">
        <v>0</v>
      </c>
      <c r="G169" s="3">
        <f t="shared" si="0"/>
        <v>24356.860080000002</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5009.0200000000004</v>
      </c>
      <c r="D170" s="2">
        <f>'PR-RAS'!E174</f>
        <v>4435.84</v>
      </c>
      <c r="E170" s="2">
        <v>0</v>
      </c>
      <c r="F170" s="2">
        <v>0</v>
      </c>
      <c r="G170" s="3">
        <f t="shared" si="0"/>
        <v>2345.8383000000003</v>
      </c>
      <c r="H170" s="3">
        <f t="shared" si="1"/>
        <v>0.18000000000029104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2502.73</v>
      </c>
      <c r="E171" s="2">
        <v>0</v>
      </c>
      <c r="F171" s="2">
        <v>0</v>
      </c>
      <c r="G171" s="3">
        <f t="shared" si="0"/>
        <v>850.92820000000006</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1095.03</v>
      </c>
      <c r="D173" s="2">
        <f>'PR-RAS'!E177</f>
        <v>701.2</v>
      </c>
      <c r="E173" s="2">
        <v>0</v>
      </c>
      <c r="F173" s="2">
        <v>0</v>
      </c>
      <c r="G173" s="3">
        <f t="shared" si="0"/>
        <v>429.55796000000004</v>
      </c>
      <c r="H173" s="3">
        <f t="shared" si="1"/>
        <v>0.23000000000001819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91232.62</v>
      </c>
      <c r="D174" s="2">
        <f>'PR-RAS'!E178</f>
        <v>127063.59999999999</v>
      </c>
      <c r="E174" s="2">
        <v>0</v>
      </c>
      <c r="F174" s="2">
        <v>0</v>
      </c>
      <c r="G174" s="3">
        <f t="shared" si="0"/>
        <v>59747.248859999985</v>
      </c>
      <c r="H174" s="3">
        <f t="shared" si="1"/>
        <v>0.78000000001338776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50516.6</v>
      </c>
      <c r="D175" s="2">
        <f>'PR-RAS'!E179</f>
        <v>86839.11</v>
      </c>
      <c r="E175" s="2">
        <v>0</v>
      </c>
      <c r="F175" s="2">
        <v>0</v>
      </c>
      <c r="G175" s="3">
        <f t="shared" si="0"/>
        <v>39009.898679999998</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779.5</v>
      </c>
      <c r="D176" s="2">
        <f>'PR-RAS'!E180</f>
        <v>767.9</v>
      </c>
      <c r="E176" s="2">
        <v>0</v>
      </c>
      <c r="F176" s="2">
        <v>0</v>
      </c>
      <c r="G176" s="3">
        <f t="shared" si="0"/>
        <v>405.17750000000001</v>
      </c>
      <c r="H176" s="3">
        <f t="shared" si="1"/>
        <v>0.60000000000002274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1052.75</v>
      </c>
      <c r="E177" s="2">
        <v>0</v>
      </c>
      <c r="F177" s="2">
        <v>0</v>
      </c>
      <c r="G177" s="3">
        <f t="shared" si="0"/>
        <v>370.56799999999998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5084.96</v>
      </c>
      <c r="D178" s="2">
        <f>'PR-RAS'!E182</f>
        <v>5474.62</v>
      </c>
      <c r="E178" s="2">
        <v>0</v>
      </c>
      <c r="F178" s="2">
        <v>0</v>
      </c>
      <c r="G178" s="3">
        <f t="shared" si="0"/>
        <v>2838.0533999999998</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5565.27</v>
      </c>
      <c r="D179" s="2">
        <f>'PR-RAS'!E183</f>
        <v>6933.6</v>
      </c>
      <c r="E179" s="2">
        <v>0</v>
      </c>
      <c r="F179" s="2">
        <v>0</v>
      </c>
      <c r="G179" s="3">
        <f t="shared" si="0"/>
        <v>3458.97966</v>
      </c>
      <c r="H179" s="3">
        <f t="shared" si="1"/>
        <v>0.67000000000007276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2059.56</v>
      </c>
      <c r="D180" s="2">
        <f>'PR-RAS'!E184</f>
        <v>6315.14</v>
      </c>
      <c r="E180" s="2">
        <v>0</v>
      </c>
      <c r="F180" s="2">
        <v>0</v>
      </c>
      <c r="G180" s="3">
        <f t="shared" si="0"/>
        <v>2629.4813599999998</v>
      </c>
      <c r="H180" s="3">
        <f t="shared" si="1"/>
        <v>0.58000000000038199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21228.48</v>
      </c>
      <c r="D181" s="2">
        <f>'PR-RAS'!E185</f>
        <v>9056.2199999999993</v>
      </c>
      <c r="E181" s="2">
        <v>0</v>
      </c>
      <c r="F181" s="2">
        <v>0</v>
      </c>
      <c r="G181" s="3">
        <f t="shared" si="0"/>
        <v>7081.3655999999992</v>
      </c>
      <c r="H181" s="3">
        <f t="shared" si="1"/>
        <v>0.69999999999890861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2070.37</v>
      </c>
      <c r="D182" s="2">
        <f>'PR-RAS'!E186</f>
        <v>2571.65</v>
      </c>
      <c r="E182" s="2">
        <v>0</v>
      </c>
      <c r="F182" s="2">
        <v>0</v>
      </c>
      <c r="G182" s="3">
        <f t="shared" si="0"/>
        <v>1305.67427</v>
      </c>
      <c r="H182" s="3">
        <f t="shared" si="1"/>
        <v>0.71999999999979991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3927.88</v>
      </c>
      <c r="D183" s="2">
        <f>'PR-RAS'!E187</f>
        <v>8052.61</v>
      </c>
      <c r="E183" s="2">
        <v>0</v>
      </c>
      <c r="F183" s="2">
        <v>0</v>
      </c>
      <c r="G183" s="3">
        <f t="shared" si="0"/>
        <v>3646.0241999999998</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15531.169999999998</v>
      </c>
      <c r="D190" s="2">
        <f>'PR-RAS'!E194</f>
        <v>17376.37</v>
      </c>
      <c r="E190" s="2">
        <v>0</v>
      </c>
      <c r="F190" s="2">
        <v>0</v>
      </c>
      <c r="G190" s="3">
        <f t="shared" si="0"/>
        <v>9503.6589899999999</v>
      </c>
      <c r="H190" s="3">
        <f t="shared" si="1"/>
        <v>0.53999999999723514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2863.64</v>
      </c>
      <c r="D192" s="2">
        <f>'PR-RAS'!E196</f>
        <v>1578.64</v>
      </c>
      <c r="E192" s="2">
        <v>0</v>
      </c>
      <c r="F192" s="2">
        <v>0</v>
      </c>
      <c r="G192" s="3">
        <f t="shared" si="0"/>
        <v>1149.9957200000001</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1508.67</v>
      </c>
      <c r="D193" s="2">
        <f>'PR-RAS'!E197</f>
        <v>3159.94</v>
      </c>
      <c r="E193" s="2">
        <v>0</v>
      </c>
      <c r="F193" s="2">
        <v>0</v>
      </c>
      <c r="G193" s="3">
        <f t="shared" si="0"/>
        <v>1503.0816</v>
      </c>
      <c r="H193" s="3">
        <f t="shared" si="1"/>
        <v>0.38999999999987267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1359.91</v>
      </c>
      <c r="D194" s="2">
        <f>'PR-RAS'!E198</f>
        <v>2195.91</v>
      </c>
      <c r="E194" s="2">
        <v>0</v>
      </c>
      <c r="F194" s="2">
        <v>0</v>
      </c>
      <c r="G194" s="3">
        <f t="shared" si="0"/>
        <v>1110.0838899999999</v>
      </c>
      <c r="H194" s="3">
        <f t="shared" si="1"/>
        <v>0.18000000000006366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3926.39</v>
      </c>
      <c r="D195" s="2">
        <f>'PR-RAS'!E199</f>
        <v>5498.73</v>
      </c>
      <c r="E195" s="2">
        <v>0</v>
      </c>
      <c r="F195" s="2">
        <v>0</v>
      </c>
      <c r="G195" s="3">
        <f t="shared" si="0"/>
        <v>2895.2268999999997</v>
      </c>
      <c r="H195" s="3">
        <f t="shared" si="1"/>
        <v>0.66000000000030923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5872.56</v>
      </c>
      <c r="D197" s="2">
        <f>'PR-RAS'!E201</f>
        <v>4943.1499999999996</v>
      </c>
      <c r="E197" s="2">
        <v>0</v>
      </c>
      <c r="F197" s="2">
        <v>0</v>
      </c>
      <c r="G197" s="3">
        <f t="shared" si="0"/>
        <v>3088.7365600000003</v>
      </c>
      <c r="H197" s="3">
        <f t="shared" si="1"/>
        <v>0.58999999999923602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1104.95</v>
      </c>
      <c r="D198" s="2">
        <f>'PR-RAS'!E202</f>
        <v>1234.75</v>
      </c>
      <c r="E198" s="2">
        <v>0</v>
      </c>
      <c r="F198" s="2">
        <v>0</v>
      </c>
      <c r="G198" s="3">
        <f t="shared" si="0"/>
        <v>704.16665</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1104.95</v>
      </c>
      <c r="D212" s="2">
        <f>'PR-RAS'!E216</f>
        <v>1234.75</v>
      </c>
      <c r="E212" s="2">
        <v>0</v>
      </c>
      <c r="F212" s="2">
        <v>0</v>
      </c>
      <c r="G212" s="3">
        <f t="shared" si="0"/>
        <v>754.20894999999996</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1090.22</v>
      </c>
      <c r="D213" s="2">
        <f>'PR-RAS'!E217</f>
        <v>1226.1400000000001</v>
      </c>
      <c r="E213" s="2">
        <v>0</v>
      </c>
      <c r="F213" s="2">
        <v>0</v>
      </c>
      <c r="G213" s="3">
        <f t="shared" si="0"/>
        <v>751.01</v>
      </c>
      <c r="H213" s="3">
        <f t="shared" si="1"/>
        <v>0.36000000000012733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14.73</v>
      </c>
      <c r="D215" s="2">
        <f>'PR-RAS'!E219</f>
        <v>8.61</v>
      </c>
      <c r="E215" s="2">
        <v>0</v>
      </c>
      <c r="F215" s="2">
        <v>0</v>
      </c>
      <c r="G215" s="3">
        <f t="shared" si="0"/>
        <v>6.8372999999999999</v>
      </c>
      <c r="H215" s="3">
        <f t="shared" si="1"/>
        <v>0.66000000000000014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21887.94</v>
      </c>
      <c r="D258" s="2">
        <f>'PR-RAS'!E262</f>
        <v>23535.54</v>
      </c>
      <c r="E258" s="2">
        <v>0</v>
      </c>
      <c r="F258" s="2">
        <v>0</v>
      </c>
      <c r="G258" s="3">
        <f t="shared" si="0"/>
        <v>17722.468140000001</v>
      </c>
      <c r="H258" s="3">
        <f t="shared" si="1"/>
        <v>0.52000000000043656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21887.94</v>
      </c>
      <c r="D265" s="2">
        <f>'PR-RAS'!E269</f>
        <v>23535.54</v>
      </c>
      <c r="E265" s="2">
        <v>0</v>
      </c>
      <c r="F265" s="2">
        <v>0</v>
      </c>
      <c r="G265" s="3">
        <f t="shared" si="0"/>
        <v>18205.181280000001</v>
      </c>
      <c r="H265" s="3">
        <f t="shared" si="1"/>
        <v>0.52000000000043656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21887.94</v>
      </c>
      <c r="D266" s="2">
        <f>'PR-RAS'!E270</f>
        <v>23535.54</v>
      </c>
      <c r="E266" s="2">
        <v>0</v>
      </c>
      <c r="F266" s="2">
        <v>0</v>
      </c>
      <c r="G266" s="3">
        <f t="shared" si="0"/>
        <v>18274.140300000003</v>
      </c>
      <c r="H266" s="3">
        <f t="shared" si="1"/>
        <v>0.52000000000043656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648.29999999999995</v>
      </c>
      <c r="E269" s="2">
        <v>0</v>
      </c>
      <c r="F269" s="2">
        <v>0</v>
      </c>
      <c r="G269" s="3">
        <f t="shared" si="0"/>
        <v>347.48879999999997</v>
      </c>
      <c r="H269" s="3">
        <f t="shared" si="1"/>
        <v>0.29999999999995453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648.29999999999995</v>
      </c>
      <c r="E270" s="2">
        <v>0</v>
      </c>
      <c r="F270" s="2">
        <v>0</v>
      </c>
      <c r="G270" s="3">
        <f t="shared" si="0"/>
        <v>348.78539999999998</v>
      </c>
      <c r="H270" s="3">
        <f t="shared" si="1"/>
        <v>0.29999999999995453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648.29999999999995</v>
      </c>
      <c r="E271" s="2">
        <v>0</v>
      </c>
      <c r="F271" s="2">
        <v>0</v>
      </c>
      <c r="G271" s="3">
        <f t="shared" si="0"/>
        <v>350.08199999999999</v>
      </c>
      <c r="H271" s="3">
        <f t="shared" si="1"/>
        <v>0.29999999999995453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2543163.6200000006</v>
      </c>
      <c r="D295" s="2">
        <f>'PR-RAS'!E299</f>
        <v>3184180.14</v>
      </c>
      <c r="E295" s="2">
        <v>0</v>
      </c>
      <c r="F295" s="2">
        <v>0</v>
      </c>
      <c r="G295" s="3">
        <f t="shared" si="12"/>
        <v>2619988.0266</v>
      </c>
      <c r="H295" s="3">
        <f t="shared" si="13"/>
        <v>0.51999999955296516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2894.9599999994971</v>
      </c>
      <c r="D296" s="2">
        <f>'PR-RAS'!E300</f>
        <v>0</v>
      </c>
      <c r="E296" s="2">
        <v>0</v>
      </c>
      <c r="F296" s="2">
        <v>0</v>
      </c>
      <c r="G296" s="3">
        <f t="shared" si="12"/>
        <v>854.01319999985162</v>
      </c>
      <c r="H296" s="3">
        <f t="shared" si="13"/>
        <v>4.000000050291419E-2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199790.49000000022</v>
      </c>
      <c r="E297" s="2">
        <v>0</v>
      </c>
      <c r="F297" s="2">
        <v>0</v>
      </c>
      <c r="G297" s="3">
        <f t="shared" si="12"/>
        <v>118275.97008000013</v>
      </c>
      <c r="H297" s="3">
        <f t="shared" si="13"/>
        <v>0.49000000022351742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20034.72</v>
      </c>
      <c r="D298" s="2">
        <f>'PR-RAS'!E302</f>
        <v>0</v>
      </c>
      <c r="E298" s="2">
        <v>0</v>
      </c>
      <c r="F298" s="2">
        <v>0</v>
      </c>
      <c r="G298" s="3">
        <f t="shared" si="12"/>
        <v>5950.3118400000003</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175.69</v>
      </c>
      <c r="E299" s="2">
        <v>0</v>
      </c>
      <c r="F299" s="2">
        <v>0</v>
      </c>
      <c r="G299" s="3">
        <f t="shared" si="12"/>
        <v>104.71123999999999</v>
      </c>
      <c r="H299" s="3">
        <f t="shared" si="13"/>
        <v>0.31000000000000227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11623.26</v>
      </c>
      <c r="D300" s="2">
        <f>'PR-RAS'!E304</f>
        <v>230192.74</v>
      </c>
      <c r="E300" s="2">
        <v>0</v>
      </c>
      <c r="F300" s="2">
        <v>0</v>
      </c>
      <c r="G300" s="3">
        <f t="shared" si="12"/>
        <v>141130.61325999998</v>
      </c>
      <c r="H300" s="3">
        <f t="shared" si="13"/>
        <v>0.5200000000095315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18758.75</v>
      </c>
      <c r="D355" s="2">
        <f>'PR-RAS'!E360</f>
        <v>19411.169999999998</v>
      </c>
      <c r="E355" s="2">
        <v>0</v>
      </c>
      <c r="F355" s="2">
        <v>0</v>
      </c>
      <c r="G355" s="3">
        <f t="shared" si="12"/>
        <v>20383.705859999998</v>
      </c>
      <c r="H355" s="3">
        <f t="shared" si="13"/>
        <v>0.41999999999825377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18758.75</v>
      </c>
      <c r="D368" s="2">
        <f>'PR-RAS'!E373</f>
        <v>19411.169999999998</v>
      </c>
      <c r="E368" s="2">
        <v>0</v>
      </c>
      <c r="F368" s="2">
        <v>0</v>
      </c>
      <c r="G368" s="3">
        <f t="shared" si="12"/>
        <v>21132.260029999998</v>
      </c>
      <c r="H368" s="3">
        <f t="shared" si="13"/>
        <v>0.41999999999825377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3857.59</v>
      </c>
      <c r="D374" s="2">
        <f>'PR-RAS'!E379</f>
        <v>3253.87</v>
      </c>
      <c r="E374" s="2">
        <v>0</v>
      </c>
      <c r="F374" s="2">
        <v>0</v>
      </c>
      <c r="G374" s="3">
        <f t="shared" si="12"/>
        <v>3866.26809</v>
      </c>
      <c r="H374" s="3">
        <f t="shared" si="13"/>
        <v>0.53999999999996362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2578.34</v>
      </c>
      <c r="E375" s="2">
        <v>0</v>
      </c>
      <c r="F375" s="2">
        <v>0</v>
      </c>
      <c r="G375" s="3">
        <f t="shared" si="12"/>
        <v>1928.5983200000001</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3057.59</v>
      </c>
      <c r="D376" s="2">
        <f>'PR-RAS'!E381</f>
        <v>0</v>
      </c>
      <c r="E376" s="2">
        <v>0</v>
      </c>
      <c r="F376" s="2">
        <v>0</v>
      </c>
      <c r="G376" s="3">
        <f t="shared" si="12"/>
        <v>1146.5962500000001</v>
      </c>
      <c r="H376" s="3">
        <f t="shared" si="13"/>
        <v>0.40999999999985448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800</v>
      </c>
      <c r="D377" s="2">
        <f>'PR-RAS'!E382</f>
        <v>675.53</v>
      </c>
      <c r="E377" s="2">
        <v>0</v>
      </c>
      <c r="F377" s="2">
        <v>0</v>
      </c>
      <c r="G377" s="3">
        <f t="shared" si="12"/>
        <v>808.79855999999995</v>
      </c>
      <c r="H377" s="3">
        <f t="shared" si="13"/>
        <v>0.47000000000002728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14901.16</v>
      </c>
      <c r="D388" s="2">
        <f>'PR-RAS'!E393</f>
        <v>16157.3</v>
      </c>
      <c r="E388" s="2">
        <v>0</v>
      </c>
      <c r="F388" s="2">
        <v>0</v>
      </c>
      <c r="G388" s="3">
        <f t="shared" si="12"/>
        <v>18272.499119999997</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14901.16</v>
      </c>
      <c r="D389" s="2">
        <f>'PR-RAS'!E394</f>
        <v>16157.3</v>
      </c>
      <c r="E389" s="2">
        <v>0</v>
      </c>
      <c r="F389" s="2">
        <v>0</v>
      </c>
      <c r="G389" s="3">
        <f t="shared" si="12"/>
        <v>18319.71488</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18758.75</v>
      </c>
      <c r="D413" s="2">
        <f>'PR-RAS'!E418</f>
        <v>19411.169999999998</v>
      </c>
      <c r="E413" s="2">
        <v>0</v>
      </c>
      <c r="F413" s="2">
        <v>0</v>
      </c>
      <c r="G413" s="3">
        <f t="shared" si="12"/>
        <v>23723.409079999998</v>
      </c>
      <c r="H413" s="3">
        <f t="shared" si="13"/>
        <v>0.41999999999825377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2546058.58</v>
      </c>
      <c r="D417" s="2">
        <f>'PR-RAS'!E422</f>
        <v>2984389.65</v>
      </c>
      <c r="E417" s="2">
        <v>0</v>
      </c>
      <c r="F417" s="2">
        <v>0</v>
      </c>
      <c r="G417" s="3">
        <f t="shared" si="12"/>
        <v>3542172.5580799994</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2561922.3700000006</v>
      </c>
      <c r="D418" s="2">
        <f>'PR-RAS'!E423</f>
        <v>3203591.31</v>
      </c>
      <c r="E418" s="2">
        <v>0</v>
      </c>
      <c r="F418" s="2">
        <v>0</v>
      </c>
      <c r="G418" s="3">
        <f t="shared" si="12"/>
        <v>3740116.7808300001</v>
      </c>
      <c r="H418" s="3">
        <f t="shared" si="13"/>
        <v>0.68000000063329935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15863.790000000503</v>
      </c>
      <c r="D420" s="2">
        <f>'PR-RAS'!E425</f>
        <v>219201.66000000015</v>
      </c>
      <c r="E420" s="2">
        <v>0</v>
      </c>
      <c r="F420" s="2">
        <v>0</v>
      </c>
      <c r="G420" s="3">
        <f t="shared" si="12"/>
        <v>190337.91909000033</v>
      </c>
      <c r="H420" s="3">
        <f t="shared" si="13"/>
        <v>0.5499999993480742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20034.72</v>
      </c>
      <c r="D421" s="2">
        <f>'PR-RAS'!E426</f>
        <v>0</v>
      </c>
      <c r="E421" s="2">
        <v>0</v>
      </c>
      <c r="F421" s="2">
        <v>0</v>
      </c>
      <c r="G421" s="3">
        <f t="shared" si="12"/>
        <v>8414.5823999999993</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175.69</v>
      </c>
      <c r="E422" s="2">
        <v>0</v>
      </c>
      <c r="F422" s="2">
        <v>0</v>
      </c>
      <c r="G422" s="3">
        <f t="shared" si="12"/>
        <v>147.93098000000001</v>
      </c>
      <c r="H422" s="3">
        <f t="shared" si="13"/>
        <v>0.31000000000000227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11623.26</v>
      </c>
      <c r="D423" s="2">
        <f>'PR-RAS'!E428</f>
        <v>230192.74</v>
      </c>
      <c r="E423" s="2">
        <v>0</v>
      </c>
      <c r="F423" s="2">
        <v>0</v>
      </c>
      <c r="G423" s="3">
        <f t="shared" si="12"/>
        <v>199187.68828</v>
      </c>
      <c r="H423" s="3">
        <f t="shared" si="13"/>
        <v>0.5200000000095315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2546058.58</v>
      </c>
      <c r="D637" s="2">
        <f>'PR-RAS'!E643</f>
        <v>2984389.65</v>
      </c>
      <c r="E637" s="2">
        <v>0</v>
      </c>
      <c r="F637" s="2">
        <v>0</v>
      </c>
      <c r="G637" s="3">
        <f t="shared" si="14"/>
        <v>5415436.8916799994</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2561922.3700000006</v>
      </c>
      <c r="D638" s="2">
        <f>'PR-RAS'!E644</f>
        <v>3203591.31</v>
      </c>
      <c r="E638" s="2">
        <v>0</v>
      </c>
      <c r="F638" s="2">
        <v>0</v>
      </c>
      <c r="G638" s="3">
        <f t="shared" si="14"/>
        <v>5713319.8786300002</v>
      </c>
      <c r="H638" s="3">
        <f t="shared" si="15"/>
        <v>0.68000000063329935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15863.790000000503</v>
      </c>
      <c r="D640" s="2">
        <f>'PR-RAS'!E646</f>
        <v>219201.66000000015</v>
      </c>
      <c r="E640" s="2">
        <v>0</v>
      </c>
      <c r="F640" s="2">
        <v>0</v>
      </c>
      <c r="G640" s="3">
        <f t="shared" si="14"/>
        <v>290276.68329000054</v>
      </c>
      <c r="H640" s="3">
        <f t="shared" si="15"/>
        <v>0.5499999993480742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20034.72</v>
      </c>
      <c r="D641" s="2">
        <f>'PR-RAS'!E647</f>
        <v>0</v>
      </c>
      <c r="E641" s="2">
        <v>0</v>
      </c>
      <c r="F641" s="2">
        <v>0</v>
      </c>
      <c r="G641" s="3">
        <f t="shared" si="14"/>
        <v>12822.220800000001</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175.69</v>
      </c>
      <c r="E642" s="2">
        <v>0</v>
      </c>
      <c r="F642" s="2">
        <v>0</v>
      </c>
      <c r="G642" s="3">
        <f t="shared" si="14"/>
        <v>225.23457999999999</v>
      </c>
      <c r="H642" s="3">
        <f t="shared" si="15"/>
        <v>0.31000000000000227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4170.9299999994982</v>
      </c>
      <c r="D643" s="2">
        <f>'PR-RAS'!E649</f>
        <v>0</v>
      </c>
      <c r="E643" s="2">
        <v>0</v>
      </c>
      <c r="F643" s="2">
        <v>0</v>
      </c>
      <c r="G643" s="3">
        <f t="shared" si="14"/>
        <v>2677.737059999678</v>
      </c>
      <c r="H643" s="3">
        <f t="shared" si="15"/>
        <v>7.0000000501750037E-2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219377.35000000015</v>
      </c>
      <c r="E644" s="2">
        <v>0</v>
      </c>
      <c r="F644" s="2">
        <v>0</v>
      </c>
      <c r="G644" s="3">
        <f t="shared" si="14"/>
        <v>282119.27210000018</v>
      </c>
      <c r="H644" s="3">
        <f t="shared" si="15"/>
        <v>0.35000000015133992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192068.74</v>
      </c>
      <c r="D645" s="2">
        <f>'PR-RAS'!E651</f>
        <v>0</v>
      </c>
      <c r="E645" s="2">
        <v>0</v>
      </c>
      <c r="F645" s="2">
        <v>0</v>
      </c>
      <c r="G645" s="3">
        <f t="shared" si="14"/>
        <v>123692.26856</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44157.18</v>
      </c>
      <c r="D646" s="2">
        <f>'PR-RAS'!E653</f>
        <v>37881.129999999997</v>
      </c>
      <c r="E646" s="2">
        <v>0</v>
      </c>
      <c r="F646" s="2">
        <v>0</v>
      </c>
      <c r="G646" s="3">
        <f t="shared" si="14"/>
        <v>77348.038800000009</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294254</v>
      </c>
      <c r="D647" s="2">
        <f>'PR-RAS'!E654</f>
        <v>395275.16</v>
      </c>
      <c r="E647" s="2">
        <v>0</v>
      </c>
      <c r="F647" s="2">
        <v>0</v>
      </c>
      <c r="G647" s="3">
        <f t="shared" si="14"/>
        <v>700783.59071999986</v>
      </c>
      <c r="H647" s="3">
        <f t="shared" si="15"/>
        <v>0.15999999997438863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300530.05</v>
      </c>
      <c r="D648" s="2">
        <f>'PR-RAS'!E655</f>
        <v>406901.13</v>
      </c>
      <c r="E648" s="2">
        <v>0</v>
      </c>
      <c r="F648" s="2">
        <v>0</v>
      </c>
      <c r="G648" s="3">
        <f t="shared" si="14"/>
        <v>720973.00457000011</v>
      </c>
      <c r="H648" s="3">
        <f t="shared" si="15"/>
        <v>0.17999999999301508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37881.130000000005</v>
      </c>
      <c r="D649" s="2">
        <f>'PR-RAS'!E656</f>
        <v>26255.159999999974</v>
      </c>
      <c r="E649" s="2">
        <v>0</v>
      </c>
      <c r="F649" s="2">
        <v>0</v>
      </c>
      <c r="G649" s="3">
        <f t="shared" si="14"/>
        <v>58573.65959999997</v>
      </c>
      <c r="H649" s="3">
        <f t="shared" si="15"/>
        <v>0.28999999997904524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100</v>
      </c>
      <c r="D651" s="2">
        <f>'PR-RAS'!E658</f>
        <v>100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100</v>
      </c>
      <c r="D653" s="2">
        <f>'PR-RAS'!E660</f>
        <v>100</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500</v>
      </c>
      <c r="D663" s="2">
        <f>'PR-RAS'!E670</f>
        <v>0</v>
      </c>
      <c r="E663" s="2">
        <v>0</v>
      </c>
      <c r="F663" s="2">
        <v>0</v>
      </c>
      <c r="G663" s="3">
        <f t="shared" si="14"/>
        <v>331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2210506.02</v>
      </c>
      <c r="D676" s="2">
        <f>'PR-RAS'!E683</f>
        <v>2593812.4900000002</v>
      </c>
      <c r="E676" s="2">
        <v>0</v>
      </c>
      <c r="F676" s="2">
        <v>0</v>
      </c>
      <c r="G676" s="3">
        <f t="shared" si="14"/>
        <v>4993738.4250000007</v>
      </c>
      <c r="H676" s="3">
        <f t="shared" si="15"/>
        <v>0.51000000024214387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2795.24</v>
      </c>
      <c r="D677" s="2">
        <f>'PR-RAS'!E684</f>
        <v>3906.58</v>
      </c>
      <c r="E677" s="2">
        <v>0</v>
      </c>
      <c r="F677" s="2">
        <v>0</v>
      </c>
      <c r="G677" s="3">
        <f t="shared" si="14"/>
        <v>7171.2784000000001</v>
      </c>
      <c r="H677" s="3">
        <f t="shared" si="15"/>
        <v>0.65999999999985448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14309.56</v>
      </c>
      <c r="E678" s="2">
        <v>0</v>
      </c>
      <c r="F678" s="2">
        <v>0</v>
      </c>
      <c r="G678" s="3">
        <f t="shared" si="14"/>
        <v>19375.144240000001</v>
      </c>
      <c r="H678" s="3">
        <f t="shared" si="15"/>
        <v>0.44000000000050932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570</v>
      </c>
      <c r="D679" s="2">
        <f>'PR-RAS'!E686</f>
        <v>420</v>
      </c>
      <c r="E679" s="2">
        <v>0</v>
      </c>
      <c r="F679" s="2">
        <v>0</v>
      </c>
      <c r="G679" s="3">
        <f t="shared" si="14"/>
        <v>955.98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54874.080000000002</v>
      </c>
      <c r="D695" s="2">
        <f>'PR-RAS'!E702</f>
        <v>2142.6799999999998</v>
      </c>
      <c r="E695" s="2">
        <v>0</v>
      </c>
      <c r="F695" s="2">
        <v>0</v>
      </c>
      <c r="G695" s="3">
        <f t="shared" si="14"/>
        <v>41056.651359999996</v>
      </c>
      <c r="H695" s="3">
        <f t="shared" si="15"/>
        <v>0.40000000000190994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2440</v>
      </c>
      <c r="E698" s="2">
        <v>0</v>
      </c>
      <c r="F698" s="2">
        <v>0</v>
      </c>
      <c r="G698" s="3">
        <f t="shared" si="14"/>
        <v>3401.3599999999997</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43875.54</v>
      </c>
      <c r="D717" s="2">
        <f>'PR-RAS'!E724</f>
        <v>47512.66</v>
      </c>
      <c r="E717" s="2">
        <v>0</v>
      </c>
      <c r="F717" s="2">
        <v>0</v>
      </c>
      <c r="G717" s="3">
        <f t="shared" si="14"/>
        <v>99453.015760000009</v>
      </c>
      <c r="H717" s="3">
        <f t="shared" si="15"/>
        <v>0.79999999999563443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6145.49</v>
      </c>
      <c r="E725" s="2">
        <v>0</v>
      </c>
      <c r="F725" s="2">
        <v>0</v>
      </c>
      <c r="G725" s="3">
        <f t="shared" si="14"/>
        <v>10563.789879999998</v>
      </c>
      <c r="H725" s="3">
        <f t="shared" si="15"/>
        <v>0.59999999999990905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3411.8</v>
      </c>
      <c r="D726" s="2">
        <f>'PR-RAS'!E733</f>
        <v>3090.08</v>
      </c>
      <c r="E726" s="2">
        <v>0</v>
      </c>
      <c r="F726" s="2">
        <v>0</v>
      </c>
      <c r="G726" s="3">
        <f t="shared" si="14"/>
        <v>6954.1709999999994</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52524.98</v>
      </c>
      <c r="D727" s="2">
        <f>'PR-RAS'!E734</f>
        <v>66717.539999999994</v>
      </c>
      <c r="E727" s="2">
        <v>0</v>
      </c>
      <c r="F727" s="2">
        <v>0</v>
      </c>
      <c r="G727" s="3">
        <f t="shared" si="14"/>
        <v>135007.00355999998</v>
      </c>
      <c r="H727" s="3">
        <f t="shared" si="15"/>
        <v>0.48000000000320142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248.2</v>
      </c>
      <c r="D729" s="2">
        <f>'PR-RAS'!E736</f>
        <v>4800</v>
      </c>
      <c r="E729" s="2">
        <v>0</v>
      </c>
      <c r="F729" s="2">
        <v>0</v>
      </c>
      <c r="G729" s="3">
        <f t="shared" si="14"/>
        <v>7169.4896000000008</v>
      </c>
      <c r="H729" s="3">
        <f t="shared" si="15"/>
        <v>0.19999999999998863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239.89</v>
      </c>
      <c r="E730" s="2">
        <v>0</v>
      </c>
      <c r="F730" s="2">
        <v>0</v>
      </c>
      <c r="G730" s="3">
        <f t="shared" si="14"/>
        <v>349.75961999999998</v>
      </c>
      <c r="H730" s="3">
        <f t="shared" si="15"/>
        <v>0.11000000000001364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20757.080000000002</v>
      </c>
      <c r="D731" s="2">
        <f>'PR-RAS'!E738</f>
        <v>6052.33</v>
      </c>
      <c r="E731" s="2">
        <v>0</v>
      </c>
      <c r="F731" s="2">
        <v>0</v>
      </c>
      <c r="G731" s="3">
        <f t="shared" si="14"/>
        <v>23989.070200000002</v>
      </c>
      <c r="H731" s="3">
        <f t="shared" si="15"/>
        <v>0.41000000000167347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5154.66</v>
      </c>
      <c r="E737" s="2">
        <v>0</v>
      </c>
      <c r="F737" s="2">
        <v>0</v>
      </c>
      <c r="G737" s="3">
        <f t="shared" si="28"/>
        <v>7587.6595199999992</v>
      </c>
      <c r="H737" s="3">
        <f t="shared" si="29"/>
        <v>0.34000000000014552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21887.94</v>
      </c>
      <c r="D843" s="2">
        <f>'PR-RAS'!E850</f>
        <v>23535.54</v>
      </c>
      <c r="E843" s="2">
        <v>0</v>
      </c>
      <c r="F843" s="2">
        <v>0</v>
      </c>
      <c r="G843" s="3">
        <f t="shared" si="34"/>
        <v>58063.494839999999</v>
      </c>
      <c r="H843" s="3">
        <f t="shared" si="35"/>
        <v>0.52000000000043656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2116119.9499999997</v>
      </c>
      <c r="D1011" s="7">
        <f>BILANCA!E6</f>
        <v>2075515.4200000002</v>
      </c>
      <c r="E1011" s="7">
        <v>0</v>
      </c>
      <c r="F1011" s="7">
        <v>0</v>
      </c>
      <c r="G1011" s="8">
        <f t="shared" ref="G1011:G1306" si="38">B1011/1000*C1011+B1011/500*D1011</f>
        <v>6267.1507899999997</v>
      </c>
      <c r="H1011" s="8">
        <f t="shared" si="35"/>
        <v>0.47000000043772161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1873615.15</v>
      </c>
      <c r="D1012" s="2">
        <f>BILANCA!E7</f>
        <v>1814468.0100000002</v>
      </c>
      <c r="E1012" s="2">
        <v>0</v>
      </c>
      <c r="F1012" s="2">
        <v>0</v>
      </c>
      <c r="G1012" s="3">
        <f t="shared" si="38"/>
        <v>11005.102340000001</v>
      </c>
      <c r="H1012" s="3">
        <f t="shared" si="35"/>
        <v>0.16000000014901161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199183.75</v>
      </c>
      <c r="D1013" s="2">
        <f>BILANCA!E8</f>
        <v>199183.75</v>
      </c>
      <c r="E1013" s="2">
        <v>0</v>
      </c>
      <c r="F1013" s="2">
        <v>0</v>
      </c>
      <c r="G1013" s="3">
        <f t="shared" si="38"/>
        <v>1792.6537499999999</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199183.75</v>
      </c>
      <c r="D1014" s="2">
        <f>BILANCA!E9</f>
        <v>199183.75</v>
      </c>
      <c r="E1014" s="2">
        <v>0</v>
      </c>
      <c r="F1014" s="2">
        <v>0</v>
      </c>
      <c r="G1014" s="3">
        <f t="shared" si="38"/>
        <v>2390.2049999999999</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1674431.4</v>
      </c>
      <c r="D1017" s="2">
        <f>BILANCA!E12</f>
        <v>1615284.2600000002</v>
      </c>
      <c r="E1017" s="2">
        <v>0</v>
      </c>
      <c r="F1017" s="2">
        <v>0</v>
      </c>
      <c r="G1017" s="3">
        <f t="shared" si="38"/>
        <v>34334.999440000007</v>
      </c>
      <c r="H1017" s="3">
        <f t="shared" si="35"/>
        <v>0.66000000014901161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1528224.59</v>
      </c>
      <c r="D1018" s="2">
        <f>BILANCA!E13</f>
        <v>1502400.1500000001</v>
      </c>
      <c r="E1018" s="2">
        <v>0</v>
      </c>
      <c r="F1018" s="2">
        <v>0</v>
      </c>
      <c r="G1018" s="3">
        <f t="shared" si="38"/>
        <v>36264.199120000005</v>
      </c>
      <c r="H1018" s="3">
        <f t="shared" si="35"/>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2034891.05</v>
      </c>
      <c r="D1020" s="2">
        <f>BILANCA!E15</f>
        <v>2034891.05</v>
      </c>
      <c r="E1020" s="2">
        <v>0</v>
      </c>
      <c r="F1020" s="2">
        <v>0</v>
      </c>
      <c r="G1020" s="3">
        <f t="shared" si="38"/>
        <v>61046.731500000009</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31064.35</v>
      </c>
      <c r="D1022" s="2">
        <f>BILANCA!E17</f>
        <v>31064.35</v>
      </c>
      <c r="E1022" s="2">
        <v>0</v>
      </c>
      <c r="F1022" s="2">
        <v>0</v>
      </c>
      <c r="G1022" s="3">
        <f t="shared" si="38"/>
        <v>1118.3166000000001</v>
      </c>
      <c r="H1022" s="3">
        <f t="shared" si="35"/>
        <v>0.69999999999708962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537730.81000000006</v>
      </c>
      <c r="D1023" s="2">
        <f>BILANCA!E18</f>
        <v>563555.25</v>
      </c>
      <c r="E1023" s="2">
        <v>0</v>
      </c>
      <c r="F1023" s="2">
        <v>0</v>
      </c>
      <c r="G1023" s="3">
        <f t="shared" si="38"/>
        <v>21642.937030000001</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131152.14999999997</v>
      </c>
      <c r="D1024" s="2">
        <f>BILANCA!E19</f>
        <v>95695.609999999986</v>
      </c>
      <c r="E1024" s="2">
        <v>0</v>
      </c>
      <c r="F1024" s="2">
        <v>0</v>
      </c>
      <c r="G1024" s="3">
        <f t="shared" si="38"/>
        <v>4515.6071799999991</v>
      </c>
      <c r="H1024" s="3">
        <f t="shared" si="35"/>
        <v>0.53999999997904524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377167.33</v>
      </c>
      <c r="D1025" s="2">
        <f>BILANCA!E20</f>
        <v>381939.59</v>
      </c>
      <c r="E1025" s="2">
        <v>0</v>
      </c>
      <c r="F1025" s="2">
        <v>0</v>
      </c>
      <c r="G1025" s="3">
        <f t="shared" si="38"/>
        <v>17115.697650000002</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15451.23</v>
      </c>
      <c r="D1026" s="2">
        <f>BILANCA!E21</f>
        <v>15294.16</v>
      </c>
      <c r="E1026" s="2">
        <v>0</v>
      </c>
      <c r="F1026" s="2">
        <v>0</v>
      </c>
      <c r="G1026" s="3">
        <f t="shared" si="38"/>
        <v>736.63279999999997</v>
      </c>
      <c r="H1026" s="3">
        <f t="shared" si="35"/>
        <v>0.38999999999941792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31351.26</v>
      </c>
      <c r="D1027" s="2">
        <f>BILANCA!E22</f>
        <v>31539.03</v>
      </c>
      <c r="E1027" s="2">
        <v>0</v>
      </c>
      <c r="F1027" s="2">
        <v>0</v>
      </c>
      <c r="G1027" s="3">
        <f t="shared" si="38"/>
        <v>1605.29844</v>
      </c>
      <c r="H1027" s="3">
        <f t="shared" si="35"/>
        <v>0.28999999999723514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1332.97</v>
      </c>
      <c r="D1029" s="2">
        <f>BILANCA!E24</f>
        <v>1332.97</v>
      </c>
      <c r="E1029" s="2">
        <v>0</v>
      </c>
      <c r="F1029" s="2">
        <v>0</v>
      </c>
      <c r="G1029" s="3">
        <f t="shared" si="38"/>
        <v>75.979289999999992</v>
      </c>
      <c r="H1029" s="3">
        <f t="shared" si="35"/>
        <v>5.999999999994543E-2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100777.73</v>
      </c>
      <c r="D1030" s="2">
        <f>BILANCA!E25</f>
        <v>100202.5</v>
      </c>
      <c r="E1030" s="2">
        <v>0</v>
      </c>
      <c r="F1030" s="2">
        <v>0</v>
      </c>
      <c r="G1030" s="3">
        <f t="shared" si="38"/>
        <v>6023.6545999999998</v>
      </c>
      <c r="H1030" s="3">
        <f t="shared" si="35"/>
        <v>0.77000000000407454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79216.83</v>
      </c>
      <c r="D1031" s="2">
        <f>BILANCA!E26</f>
        <v>76272.84</v>
      </c>
      <c r="E1031" s="2">
        <v>0</v>
      </c>
      <c r="F1031" s="2">
        <v>0</v>
      </c>
      <c r="G1031" s="3">
        <f t="shared" si="38"/>
        <v>4867.01271</v>
      </c>
      <c r="H1031" s="3">
        <f t="shared" si="35"/>
        <v>0.33000000000174623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474145.2</v>
      </c>
      <c r="D1033" s="2">
        <f>BILANCA!E28</f>
        <v>510885.48</v>
      </c>
      <c r="E1033" s="2">
        <v>0</v>
      </c>
      <c r="F1033" s="2">
        <v>0</v>
      </c>
      <c r="G1033" s="3">
        <f t="shared" si="38"/>
        <v>34406.071679999994</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15054.660000000003</v>
      </c>
      <c r="D1040" s="2">
        <f>BILANCA!E35</f>
        <v>17188.5</v>
      </c>
      <c r="E1040" s="2">
        <v>0</v>
      </c>
      <c r="F1040" s="2">
        <v>0</v>
      </c>
      <c r="G1040" s="3">
        <f t="shared" si="38"/>
        <v>1482.9498000000001</v>
      </c>
      <c r="H1040" s="3">
        <f t="shared" si="35"/>
        <v>0.83999999999650754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120036.14</v>
      </c>
      <c r="D1041" s="2">
        <f>BILANCA!E36</f>
        <v>136193.44</v>
      </c>
      <c r="E1041" s="2">
        <v>0</v>
      </c>
      <c r="F1041" s="2">
        <v>0</v>
      </c>
      <c r="G1041" s="3">
        <f t="shared" si="38"/>
        <v>12165.11362</v>
      </c>
      <c r="H1041" s="3">
        <f t="shared" si="35"/>
        <v>0.58000000000174623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104981.48</v>
      </c>
      <c r="D1045" s="2">
        <f>BILANCA!E40</f>
        <v>119004.94</v>
      </c>
      <c r="E1045" s="2">
        <v>0</v>
      </c>
      <c r="F1045" s="2">
        <v>0</v>
      </c>
      <c r="G1045" s="3">
        <f t="shared" si="38"/>
        <v>12004.697600000001</v>
      </c>
      <c r="H1045" s="3">
        <f t="shared" si="35"/>
        <v>0.53999999999359716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1017.19</v>
      </c>
      <c r="D1052" s="2">
        <f>BILANCA!E47</f>
        <v>1017.19</v>
      </c>
      <c r="E1052" s="2">
        <v>0</v>
      </c>
      <c r="F1052" s="2">
        <v>0</v>
      </c>
      <c r="G1052" s="3">
        <f t="shared" si="38"/>
        <v>128.16594000000001</v>
      </c>
      <c r="H1052" s="3">
        <f t="shared" si="35"/>
        <v>0.38000000000010914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1017.19</v>
      </c>
      <c r="D1055" s="2">
        <f>BILANCA!E50</f>
        <v>1017.19</v>
      </c>
      <c r="E1055" s="2">
        <v>0</v>
      </c>
      <c r="F1055" s="2">
        <v>0</v>
      </c>
      <c r="G1055" s="3">
        <f t="shared" si="38"/>
        <v>137.32065</v>
      </c>
      <c r="H1055" s="3">
        <f t="shared" si="35"/>
        <v>0.38000000000010914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111735</v>
      </c>
      <c r="D1059" s="2">
        <f>BILANCA!E54</f>
        <v>113023.55</v>
      </c>
      <c r="E1059" s="2">
        <v>0</v>
      </c>
      <c r="F1059" s="2">
        <v>0</v>
      </c>
      <c r="G1059" s="3">
        <f t="shared" si="38"/>
        <v>16551.322900000003</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111735</v>
      </c>
      <c r="D1060" s="2">
        <f>BILANCA!E55</f>
        <v>113023.55</v>
      </c>
      <c r="E1060" s="2">
        <v>0</v>
      </c>
      <c r="F1060" s="2">
        <v>0</v>
      </c>
      <c r="G1060" s="3">
        <f t="shared" si="38"/>
        <v>16889.105000000003</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242504.8</v>
      </c>
      <c r="D1074" s="2">
        <f>BILANCA!E69</f>
        <v>261047.40999999997</v>
      </c>
      <c r="E1074" s="2">
        <v>0</v>
      </c>
      <c r="F1074" s="2">
        <v>0</v>
      </c>
      <c r="G1074" s="3">
        <f t="shared" si="38"/>
        <v>48934.375679999997</v>
      </c>
      <c r="H1074" s="3">
        <f t="shared" si="35"/>
        <v>0.60999999998603016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37881.129999999997</v>
      </c>
      <c r="D1075" s="2">
        <f>BILANCA!E70</f>
        <v>26255.16</v>
      </c>
      <c r="E1075" s="2">
        <v>0</v>
      </c>
      <c r="F1075" s="2">
        <v>0</v>
      </c>
      <c r="G1075" s="3">
        <f t="shared" si="38"/>
        <v>5875.4442500000005</v>
      </c>
      <c r="H1075" s="3">
        <f t="shared" si="35"/>
        <v>0.28999999999723514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37881.129999999997</v>
      </c>
      <c r="D1076" s="2">
        <f>BILANCA!E71</f>
        <v>26255.16</v>
      </c>
      <c r="E1076" s="2">
        <v>0</v>
      </c>
      <c r="F1076" s="2">
        <v>0</v>
      </c>
      <c r="G1076" s="3">
        <f t="shared" si="38"/>
        <v>5965.8356999999996</v>
      </c>
      <c r="H1076" s="3">
        <f t="shared" si="35"/>
        <v>0.28999999999723514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37881.129999999997</v>
      </c>
      <c r="D1078" s="2">
        <f>BILANCA!E73</f>
        <v>26255.16</v>
      </c>
      <c r="E1078" s="2">
        <v>0</v>
      </c>
      <c r="F1078" s="2">
        <v>0</v>
      </c>
      <c r="G1078" s="3">
        <f t="shared" si="38"/>
        <v>6146.6185999999998</v>
      </c>
      <c r="H1078" s="3">
        <f t="shared" si="35"/>
        <v>0.28999999999723514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931.67</v>
      </c>
      <c r="D1087" s="2">
        <f>BILANCA!E82</f>
        <v>4599.51</v>
      </c>
      <c r="E1087" s="2">
        <v>0</v>
      </c>
      <c r="F1087" s="2">
        <v>0</v>
      </c>
      <c r="G1087" s="3">
        <f t="shared" si="38"/>
        <v>780.06313000000011</v>
      </c>
      <c r="H1087" s="3">
        <f t="shared" si="35"/>
        <v>0.81999999999982265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931.67</v>
      </c>
      <c r="D1092" s="2">
        <f>BILANCA!E87</f>
        <v>4599.51</v>
      </c>
      <c r="E1092" s="2">
        <v>0</v>
      </c>
      <c r="F1092" s="2">
        <v>0</v>
      </c>
      <c r="G1092" s="3">
        <f t="shared" si="38"/>
        <v>830.71658000000002</v>
      </c>
      <c r="H1092" s="3">
        <f t="shared" si="35"/>
        <v>0.81999999999982265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11623.26</v>
      </c>
      <c r="D1152" s="2">
        <f>BILANCA!E147</f>
        <v>230192.74</v>
      </c>
      <c r="E1152" s="2">
        <v>0</v>
      </c>
      <c r="F1152" s="2">
        <v>0</v>
      </c>
      <c r="G1152" s="3">
        <f t="shared" si="38"/>
        <v>67025.241079999993</v>
      </c>
      <c r="H1152" s="3">
        <f t="shared" si="41"/>
        <v>0.5200000000095315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5962.64</v>
      </c>
      <c r="D1155" s="2">
        <f>BILANCA!E150</f>
        <v>225669.22</v>
      </c>
      <c r="E1155" s="2">
        <v>0</v>
      </c>
      <c r="F1155" s="2">
        <v>0</v>
      </c>
      <c r="G1155" s="3">
        <f t="shared" si="38"/>
        <v>66308.656600000002</v>
      </c>
      <c r="H1155" s="3">
        <f t="shared" si="41"/>
        <v>0.58000000000083674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220848.77</v>
      </c>
      <c r="E1161" s="2">
        <v>0</v>
      </c>
      <c r="F1161" s="2">
        <v>0</v>
      </c>
      <c r="G1161" s="3">
        <f t="shared" si="38"/>
        <v>66696.328539999988</v>
      </c>
      <c r="H1161" s="3">
        <f t="shared" si="41"/>
        <v>0.23000000001047738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5962.64</v>
      </c>
      <c r="D1163" s="2">
        <f>BILANCA!E158</f>
        <v>4820.45</v>
      </c>
      <c r="E1163" s="2">
        <v>0</v>
      </c>
      <c r="F1163" s="2">
        <v>0</v>
      </c>
      <c r="G1163" s="3">
        <f t="shared" si="38"/>
        <v>2387.3416200000001</v>
      </c>
      <c r="H1163" s="3">
        <f t="shared" si="41"/>
        <v>0.80999999999949068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265.44</v>
      </c>
      <c r="D1164" s="2">
        <f>BILANCA!E159</f>
        <v>0</v>
      </c>
      <c r="E1164" s="2">
        <v>0</v>
      </c>
      <c r="F1164" s="2">
        <v>0</v>
      </c>
      <c r="G1164" s="3">
        <f t="shared" si="38"/>
        <v>40.877760000000002</v>
      </c>
      <c r="H1164" s="3">
        <f t="shared" si="41"/>
        <v>0.43999999999999773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5395.18</v>
      </c>
      <c r="D1165" s="2">
        <f>BILANCA!E160</f>
        <v>4523.5200000000004</v>
      </c>
      <c r="E1165" s="2">
        <v>0</v>
      </c>
      <c r="F1165" s="2">
        <v>0</v>
      </c>
      <c r="G1165" s="3">
        <f t="shared" si="38"/>
        <v>2238.5441000000001</v>
      </c>
      <c r="H1165" s="3">
        <f t="shared" si="41"/>
        <v>0.65999999999985448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192068.74</v>
      </c>
      <c r="D1176" s="2">
        <f>BILANCA!E171</f>
        <v>0</v>
      </c>
      <c r="E1176" s="2">
        <v>0</v>
      </c>
      <c r="F1176" s="2">
        <v>0</v>
      </c>
      <c r="G1176" s="3">
        <f t="shared" si="38"/>
        <v>31883.41084</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192068.74</v>
      </c>
      <c r="D1179" s="2">
        <f>BILANCA!E174</f>
        <v>0</v>
      </c>
      <c r="E1179" s="2">
        <v>0</v>
      </c>
      <c r="F1179" s="2">
        <v>0</v>
      </c>
      <c r="G1179" s="3">
        <f t="shared" si="38"/>
        <v>32459.61706</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2116119.9499999997</v>
      </c>
      <c r="D1180" s="2">
        <f>BILANCA!E176</f>
        <v>2075515.42</v>
      </c>
      <c r="E1180" s="2">
        <v>0</v>
      </c>
      <c r="F1180" s="2">
        <v>0</v>
      </c>
      <c r="G1180" s="3">
        <f t="shared" si="38"/>
        <v>1065415.6343</v>
      </c>
      <c r="H1180" s="3">
        <f t="shared" si="41"/>
        <v>0.47000000020489097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226710.61000000002</v>
      </c>
      <c r="D1181" s="2">
        <f>BILANCA!E177</f>
        <v>250232.02000000002</v>
      </c>
      <c r="E1181" s="2">
        <v>0</v>
      </c>
      <c r="F1181" s="2">
        <v>0</v>
      </c>
      <c r="G1181" s="3">
        <f t="shared" si="38"/>
        <v>124346.86515000003</v>
      </c>
      <c r="H1181" s="3">
        <f t="shared" si="41"/>
        <v>0.41000000000349246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212199.24000000002</v>
      </c>
      <c r="D1182" s="2">
        <f>BILANCA!E178</f>
        <v>225390.2</v>
      </c>
      <c r="E1182" s="2">
        <v>0</v>
      </c>
      <c r="F1182" s="2">
        <v>0</v>
      </c>
      <c r="G1182" s="3">
        <f t="shared" si="38"/>
        <v>114032.49807999999</v>
      </c>
      <c r="H1182" s="3">
        <f t="shared" si="41"/>
        <v>0.44000000003143214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191565.98</v>
      </c>
      <c r="D1183" s="2">
        <f>BILANCA!E179</f>
        <v>209063.46</v>
      </c>
      <c r="E1183" s="2">
        <v>0</v>
      </c>
      <c r="F1183" s="2">
        <v>0</v>
      </c>
      <c r="G1183" s="3">
        <f t="shared" si="38"/>
        <v>105476.87169999999</v>
      </c>
      <c r="H1183" s="3">
        <f t="shared" si="41"/>
        <v>0.47999999998137355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18281.62</v>
      </c>
      <c r="D1184" s="2">
        <f>BILANCA!E180</f>
        <v>16202.92</v>
      </c>
      <c r="E1184" s="2">
        <v>0</v>
      </c>
      <c r="F1184" s="2">
        <v>0</v>
      </c>
      <c r="G1184" s="3">
        <f t="shared" si="38"/>
        <v>8819.6180399999994</v>
      </c>
      <c r="H1184" s="3">
        <f t="shared" si="41"/>
        <v>0.46000000000094587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97.91</v>
      </c>
      <c r="D1185" s="2">
        <f>BILANCA!E181</f>
        <v>123.82</v>
      </c>
      <c r="E1185" s="2">
        <v>0</v>
      </c>
      <c r="F1185" s="2">
        <v>0</v>
      </c>
      <c r="G1185" s="3">
        <f t="shared" si="38"/>
        <v>60.471249999999998</v>
      </c>
      <c r="H1185" s="3">
        <f t="shared" si="41"/>
        <v>0.27000000000001023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97.91</v>
      </c>
      <c r="D1188" s="2">
        <f>BILANCA!E184</f>
        <v>123.82</v>
      </c>
      <c r="E1188" s="2">
        <v>0</v>
      </c>
      <c r="F1188" s="2">
        <v>0</v>
      </c>
      <c r="G1188" s="3">
        <f t="shared" si="38"/>
        <v>61.507899999999992</v>
      </c>
      <c r="H1188" s="3">
        <f t="shared" si="41"/>
        <v>0.27000000000001023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2253.73</v>
      </c>
      <c r="D1200" s="2">
        <f>BILANCA!E196</f>
        <v>0</v>
      </c>
      <c r="E1200" s="2">
        <v>0</v>
      </c>
      <c r="F1200" s="2">
        <v>0</v>
      </c>
      <c r="G1200" s="3">
        <f t="shared" si="38"/>
        <v>428.20870000000002</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14511.37</v>
      </c>
      <c r="D1201" s="2">
        <f>BILANCA!E197</f>
        <v>15053.34</v>
      </c>
      <c r="E1201" s="2">
        <v>0</v>
      </c>
      <c r="F1201" s="2">
        <v>0</v>
      </c>
      <c r="G1201" s="3">
        <f t="shared" si="38"/>
        <v>8522.0475500000011</v>
      </c>
      <c r="H1201" s="3">
        <f t="shared" si="41"/>
        <v>0.71000000000094587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14511.37</v>
      </c>
      <c r="D1203" s="2">
        <f>BILANCA!E199</f>
        <v>15053.34</v>
      </c>
      <c r="E1203" s="2">
        <v>0</v>
      </c>
      <c r="F1203" s="2">
        <v>0</v>
      </c>
      <c r="G1203" s="3">
        <f t="shared" si="44"/>
        <v>8611.2836500000012</v>
      </c>
      <c r="H1203" s="3">
        <f t="shared" si="45"/>
        <v>0.71000000000094587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9788.48</v>
      </c>
      <c r="E1251" s="2">
        <v>0</v>
      </c>
      <c r="F1251" s="2">
        <v>0</v>
      </c>
      <c r="G1251" s="3">
        <f>B1251/1000*C1251+B1251/500*D1251</f>
        <v>4718.0473599999996</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1889409.3399999999</v>
      </c>
      <c r="D1255" s="2">
        <f>BILANCA!E251</f>
        <v>1825283.4</v>
      </c>
      <c r="E1255" s="2">
        <v>0</v>
      </c>
      <c r="F1255" s="2">
        <v>0</v>
      </c>
      <c r="G1255" s="3">
        <f t="shared" si="38"/>
        <v>1357294.1542999998</v>
      </c>
      <c r="H1255" s="3">
        <f t="shared" si="41"/>
        <v>0.73999999975785613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1873615.15</v>
      </c>
      <c r="D1256" s="2">
        <f>BILANCA!E252</f>
        <v>1814468.01</v>
      </c>
      <c r="E1256" s="2">
        <v>0</v>
      </c>
      <c r="F1256" s="2">
        <v>0</v>
      </c>
      <c r="G1256" s="3">
        <f t="shared" si="38"/>
        <v>1353627.58782</v>
      </c>
      <c r="H1256" s="3">
        <f t="shared" si="41"/>
        <v>0.15999999991618097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1873615.15</v>
      </c>
      <c r="D1257" s="2">
        <f>BILANCA!E253</f>
        <v>1814468.01</v>
      </c>
      <c r="E1257" s="2">
        <v>0</v>
      </c>
      <c r="F1257" s="2">
        <v>0</v>
      </c>
      <c r="G1257" s="3">
        <f t="shared" si="38"/>
        <v>1359130.1389899999</v>
      </c>
      <c r="H1257" s="3">
        <f t="shared" si="41"/>
        <v>0.15999999991618097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4170.93</v>
      </c>
      <c r="D1259" s="2">
        <f>BILANCA!E255</f>
        <v>-219377.35</v>
      </c>
      <c r="E1259" s="2">
        <v>0</v>
      </c>
      <c r="F1259" s="2">
        <v>0</v>
      </c>
      <c r="G1259" s="3">
        <f t="shared" si="38"/>
        <v>-108211.35872999999</v>
      </c>
      <c r="H1259" s="3">
        <f t="shared" si="41"/>
        <v>0.42000000000552973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18096.29</v>
      </c>
      <c r="D1260" s="2">
        <f>BILANCA!E256</f>
        <v>0</v>
      </c>
      <c r="E1260" s="2">
        <v>0</v>
      </c>
      <c r="F1260" s="2">
        <v>0</v>
      </c>
      <c r="G1260" s="3">
        <f t="shared" si="38"/>
        <v>4524.0725000000002</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18096.29</v>
      </c>
      <c r="D1261" s="2">
        <f>BILANCA!E257</f>
        <v>0</v>
      </c>
      <c r="E1261" s="2">
        <v>0</v>
      </c>
      <c r="F1261" s="2">
        <v>0</v>
      </c>
      <c r="G1261" s="3">
        <f t="shared" si="38"/>
        <v>4542.1687900000006</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13925.36</v>
      </c>
      <c r="D1264" s="2">
        <f>BILANCA!E260</f>
        <v>219377.35</v>
      </c>
      <c r="E1264" s="2">
        <v>0</v>
      </c>
      <c r="F1264" s="2">
        <v>0</v>
      </c>
      <c r="G1264" s="3">
        <f t="shared" si="38"/>
        <v>114980.73524000001</v>
      </c>
      <c r="H1264" s="3">
        <f t="shared" si="41"/>
        <v>0.71000000000640284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203939.81</v>
      </c>
      <c r="E1265" s="2">
        <v>0</v>
      </c>
      <c r="F1265" s="2">
        <v>0</v>
      </c>
      <c r="G1265" s="3">
        <f t="shared" si="38"/>
        <v>104009.3031</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13925.36</v>
      </c>
      <c r="D1266" s="2">
        <f>BILANCA!E262</f>
        <v>15437.54</v>
      </c>
      <c r="E1266" s="2">
        <v>0</v>
      </c>
      <c r="F1266" s="2">
        <v>0</v>
      </c>
      <c r="G1266" s="3">
        <f t="shared" si="38"/>
        <v>11468.912640000002</v>
      </c>
      <c r="H1266" s="3">
        <f t="shared" si="41"/>
        <v>0.81999999999970896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11623.26</v>
      </c>
      <c r="D1278" s="2">
        <f>BILANCA!E274</f>
        <v>230192.74</v>
      </c>
      <c r="E1278" s="2">
        <v>0</v>
      </c>
      <c r="F1278" s="2">
        <v>0</v>
      </c>
      <c r="G1278" s="3">
        <f t="shared" si="38"/>
        <v>126498.34232</v>
      </c>
      <c r="H1278" s="3">
        <f t="shared" si="41"/>
        <v>0.5200000000095315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5962.64</v>
      </c>
      <c r="D1281" s="2">
        <f>BILANCA!E277</f>
        <v>225669.22</v>
      </c>
      <c r="E1281" s="2">
        <v>0</v>
      </c>
      <c r="F1281" s="2">
        <v>0</v>
      </c>
      <c r="G1281" s="3">
        <f t="shared" si="48"/>
        <v>123928.59268000002</v>
      </c>
      <c r="H1281" s="3">
        <f t="shared" si="49"/>
        <v>0.58000000000083674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220848.77</v>
      </c>
      <c r="E1287" s="2">
        <v>0</v>
      </c>
      <c r="F1287" s="2">
        <v>0</v>
      </c>
      <c r="G1287" s="3">
        <f t="shared" si="48"/>
        <v>122350.21858</v>
      </c>
      <c r="H1287" s="3">
        <f t="shared" si="49"/>
        <v>0.23000000001047738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5962.64</v>
      </c>
      <c r="D1289" s="2">
        <f>BILANCA!E285</f>
        <v>4820.45</v>
      </c>
      <c r="E1289" s="2">
        <v>0</v>
      </c>
      <c r="F1289" s="2">
        <v>0</v>
      </c>
      <c r="G1289" s="3">
        <f t="shared" si="48"/>
        <v>4353.3876600000003</v>
      </c>
      <c r="H1289" s="3">
        <f t="shared" si="49"/>
        <v>0.80999999999949068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265.44</v>
      </c>
      <c r="D1290" s="2">
        <f>BILANCA!E286</f>
        <v>0</v>
      </c>
      <c r="E1290" s="2">
        <v>0</v>
      </c>
      <c r="F1290" s="2">
        <v>0</v>
      </c>
      <c r="G1290" s="3">
        <f t="shared" si="48"/>
        <v>74.3232</v>
      </c>
      <c r="H1290" s="3">
        <f t="shared" si="49"/>
        <v>0.43999999999999773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5395.18</v>
      </c>
      <c r="D1291" s="2">
        <f>BILANCA!E287</f>
        <v>4523.5200000000004</v>
      </c>
      <c r="E1291" s="2">
        <v>0</v>
      </c>
      <c r="F1291" s="2">
        <v>0</v>
      </c>
      <c r="G1291" s="3">
        <f t="shared" si="48"/>
        <v>4058.263820000001</v>
      </c>
      <c r="H1291" s="3">
        <f t="shared" si="49"/>
        <v>0.65999999999985448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8475.6200000000008</v>
      </c>
      <c r="E1301" s="2">
        <v>0</v>
      </c>
      <c r="F1301" s="2">
        <v>0</v>
      </c>
      <c r="G1301" s="3">
        <f t="shared" si="38"/>
        <v>4932.8108400000001</v>
      </c>
      <c r="H1301" s="3">
        <f t="shared" si="41"/>
        <v>0.37999999999919964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8475.6200000000008</v>
      </c>
      <c r="E1302" s="2">
        <v>0</v>
      </c>
      <c r="F1302" s="2">
        <v>0</v>
      </c>
      <c r="G1302" s="3">
        <f t="shared" si="38"/>
        <v>4949.7620800000004</v>
      </c>
      <c r="H1302" s="3">
        <f t="shared" si="41"/>
        <v>0.37999999999919964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11623.26</v>
      </c>
      <c r="D1306" s="2">
        <f>BILANCA!E303</f>
        <v>230192.74</v>
      </c>
      <c r="E1306" s="2">
        <v>0</v>
      </c>
      <c r="F1306" s="2">
        <v>0</v>
      </c>
      <c r="G1306" s="3">
        <f t="shared" si="38"/>
        <v>139714.58703999998</v>
      </c>
      <c r="H1306" s="3">
        <f t="shared" si="41"/>
        <v>0.5200000000095315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931.67</v>
      </c>
      <c r="D1311" s="2">
        <f>BILANCA!E308</f>
        <v>4599.51</v>
      </c>
      <c r="E1311" s="2">
        <v>0</v>
      </c>
      <c r="F1311" s="2">
        <v>0</v>
      </c>
      <c r="G1311" s="3">
        <f t="shared" si="52"/>
        <v>3049.3376900000003</v>
      </c>
      <c r="H1311" s="3">
        <f t="shared" si="41"/>
        <v>0.81999999999982265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212199.24</v>
      </c>
      <c r="D1340" s="2">
        <f>BILANCA!E337</f>
        <v>225390.2</v>
      </c>
      <c r="E1340" s="2">
        <v>0</v>
      </c>
      <c r="F1340" s="2">
        <v>0</v>
      </c>
      <c r="G1340" s="3">
        <f t="shared" si="52"/>
        <v>218783.28120000003</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14511.37</v>
      </c>
      <c r="D1342" s="2">
        <f>BILANCA!E339</f>
        <v>15053.34</v>
      </c>
      <c r="E1342" s="2">
        <v>0</v>
      </c>
      <c r="F1342" s="2">
        <v>0</v>
      </c>
      <c r="G1342" s="3">
        <f t="shared" si="52"/>
        <v>14813.192600000002</v>
      </c>
      <c r="H1342" s="3">
        <f t="shared" si="41"/>
        <v>0.71000000000094587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2253.73</v>
      </c>
      <c r="D1347" s="2">
        <f>BILANCA!E344</f>
        <v>0</v>
      </c>
      <c r="E1347" s="2">
        <v>0</v>
      </c>
      <c r="F1347" s="2">
        <v>0</v>
      </c>
      <c r="G1347" s="3">
        <f t="shared" si="52"/>
        <v>759.50701000000004</v>
      </c>
      <c r="H1347" s="3">
        <f t="shared" si="41"/>
        <v>0.26999999999998181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7826.62</v>
      </c>
      <c r="E1380" s="2">
        <v>0</v>
      </c>
      <c r="F1380" s="2">
        <v>0</v>
      </c>
      <c r="G1380" s="3">
        <f t="shared" si="59"/>
        <v>5791.6988000000001</v>
      </c>
      <c r="H1380" s="3">
        <f t="shared" si="60"/>
        <v>0.38000000000010914</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1961.86</v>
      </c>
      <c r="E1383" s="2">
        <v>0</v>
      </c>
      <c r="F1383" s="2">
        <v>0</v>
      </c>
      <c r="G1383" s="3">
        <f t="shared" si="59"/>
        <v>1463.54756</v>
      </c>
      <c r="H1383" s="3">
        <f t="shared" si="60"/>
        <v>0.14000000000010004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8475.6200000000008</v>
      </c>
      <c r="E1399" s="2">
        <v>0</v>
      </c>
      <c r="F1399" s="2">
        <v>0</v>
      </c>
      <c r="G1399" s="3">
        <f t="shared" si="61"/>
        <v>6594.0323600000011</v>
      </c>
      <c r="H1399" s="3">
        <f t="shared" si="62"/>
        <v>0.37999999999919964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2561922.37</v>
      </c>
      <c r="D1510" s="2">
        <f>'RAS-funkcijski'!E114</f>
        <v>3203591.31</v>
      </c>
      <c r="E1510" s="2">
        <v>0</v>
      </c>
      <c r="F1510" s="2">
        <v>0</v>
      </c>
      <c r="G1510" s="3">
        <f t="shared" si="52"/>
        <v>986601.54890000005</v>
      </c>
      <c r="H1510" s="3">
        <f t="shared" si="63"/>
        <v>0.68000000016763806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2494251.42</v>
      </c>
      <c r="D1511" s="2">
        <f>'RAS-funkcijski'!E115</f>
        <v>3130186.18</v>
      </c>
      <c r="E1511" s="2">
        <v>0</v>
      </c>
      <c r="F1511" s="2">
        <v>0</v>
      </c>
      <c r="G1511" s="3">
        <f t="shared" si="52"/>
        <v>971763.23958000005</v>
      </c>
      <c r="H1511" s="3">
        <f t="shared" si="63"/>
        <v>0.60000000009313226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2494251.42</v>
      </c>
      <c r="D1513" s="2">
        <f>'RAS-funkcijski'!E117</f>
        <v>3130186.18</v>
      </c>
      <c r="E1513" s="2">
        <v>0</v>
      </c>
      <c r="F1513" s="2">
        <v>0</v>
      </c>
      <c r="G1513" s="3">
        <f t="shared" si="52"/>
        <v>989272.4871400001</v>
      </c>
      <c r="H1513" s="3">
        <f t="shared" si="63"/>
        <v>0.60000000009313226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67670.95</v>
      </c>
      <c r="D1522" s="2">
        <f>'RAS-funkcijski'!E126</f>
        <v>73405.13</v>
      </c>
      <c r="E1522" s="2">
        <v>0</v>
      </c>
      <c r="F1522" s="2">
        <v>0</v>
      </c>
      <c r="G1522" s="3">
        <f t="shared" si="52"/>
        <v>26166.707620000001</v>
      </c>
      <c r="H1522" s="3">
        <f t="shared" si="63"/>
        <v>0.180000000007567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2561922.37</v>
      </c>
      <c r="D1537" s="14">
        <f>'RAS-funkcijski'!E141</f>
        <v>3203591.31</v>
      </c>
      <c r="E1537" s="14">
        <v>0</v>
      </c>
      <c r="F1537" s="14">
        <v>0</v>
      </c>
      <c r="G1537" s="15">
        <f t="shared" si="52"/>
        <v>1228767.3836300001</v>
      </c>
      <c r="H1537" s="15">
        <f t="shared" si="63"/>
        <v>0.68000000016763806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8029.14</v>
      </c>
      <c r="D1538" s="7">
        <f>'P-VRIO'!E5</f>
        <v>1400.26</v>
      </c>
      <c r="E1538" s="7">
        <v>0</v>
      </c>
      <c r="F1538" s="7">
        <v>0</v>
      </c>
      <c r="G1538" s="8">
        <f t="shared" si="52"/>
        <v>10.829660000000001</v>
      </c>
      <c r="H1538" s="8">
        <f t="shared" si="63"/>
        <v>0.40000000000031832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150.13999999999999</v>
      </c>
      <c r="D1539" s="2">
        <f>'P-VRIO'!E6</f>
        <v>1400.26</v>
      </c>
      <c r="E1539" s="2">
        <v>0</v>
      </c>
      <c r="F1539" s="2">
        <v>0</v>
      </c>
      <c r="G1539" s="3">
        <f t="shared" si="52"/>
        <v>5.9013200000000001</v>
      </c>
      <c r="H1539" s="3">
        <f t="shared" si="63"/>
        <v>0.39999999999997726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150.13999999999999</v>
      </c>
      <c r="D1540" s="2">
        <f>'P-VRIO'!E7</f>
        <v>0</v>
      </c>
      <c r="E1540" s="2">
        <v>0</v>
      </c>
      <c r="F1540" s="2">
        <v>0</v>
      </c>
      <c r="G1540" s="3">
        <f t="shared" si="52"/>
        <v>0.45041999999999999</v>
      </c>
      <c r="H1540" s="3">
        <f t="shared" si="63"/>
        <v>0.13999999999998636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150.13999999999999</v>
      </c>
      <c r="D1542" s="2">
        <f>'P-VRIO'!E9</f>
        <v>0</v>
      </c>
      <c r="E1542" s="2">
        <v>0</v>
      </c>
      <c r="F1542" s="2">
        <v>0</v>
      </c>
      <c r="G1542" s="3">
        <f t="shared" si="52"/>
        <v>0.75069999999999992</v>
      </c>
      <c r="H1542" s="3">
        <f t="shared" si="63"/>
        <v>0.13999999999998636</v>
      </c>
      <c r="I1542" s="11">
        <f t="shared" si="64"/>
        <v>0.10509799999998974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1400.26</v>
      </c>
      <c r="E1547" s="2">
        <v>0</v>
      </c>
      <c r="F1547" s="2">
        <v>0</v>
      </c>
      <c r="G1547" s="3">
        <f t="shared" si="52"/>
        <v>28.005200000000002</v>
      </c>
      <c r="H1547" s="3">
        <f t="shared" si="63"/>
        <v>0.25999999999999091</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1400.26</v>
      </c>
      <c r="E1553" s="2">
        <v>0</v>
      </c>
      <c r="F1553" s="2">
        <v>0</v>
      </c>
      <c r="G1553" s="3">
        <f t="shared" si="52"/>
        <v>44.808320000000002</v>
      </c>
      <c r="H1553" s="3">
        <f t="shared" si="63"/>
        <v>0.25999999999999091</v>
      </c>
      <c r="I1553" s="11">
        <f t="shared" si="65"/>
        <v>11.650163199999593</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7879</v>
      </c>
      <c r="D1555" s="2">
        <f>'P-VRIO'!E22</f>
        <v>0</v>
      </c>
      <c r="E1555" s="2">
        <v>0</v>
      </c>
      <c r="F1555" s="2">
        <v>0</v>
      </c>
      <c r="G1555" s="3">
        <f t="shared" si="52"/>
        <v>141.822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7879</v>
      </c>
      <c r="D1556" s="2">
        <f>'P-VRIO'!E23</f>
        <v>0</v>
      </c>
      <c r="E1556" s="2">
        <v>0</v>
      </c>
      <c r="F1556" s="2">
        <v>0</v>
      </c>
      <c r="G1556" s="3">
        <f t="shared" si="52"/>
        <v>149.70099999999999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7879</v>
      </c>
      <c r="D1558" s="2">
        <f>'P-VRIO'!E25</f>
        <v>0</v>
      </c>
      <c r="E1558" s="2">
        <v>0</v>
      </c>
      <c r="F1558" s="2">
        <v>0</v>
      </c>
      <c r="G1558" s="3">
        <f t="shared" si="52"/>
        <v>165.459</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226710.61</v>
      </c>
      <c r="D1582" s="7"/>
      <c r="E1582" s="7">
        <v>0</v>
      </c>
      <c r="F1582" s="7">
        <v>0</v>
      </c>
      <c r="G1582" s="8">
        <f t="shared" ref="G1582:G1686" si="70">B1582/1000*C1582</f>
        <v>226.71061</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250232.02000000002</v>
      </c>
      <c r="D1583" s="2">
        <v>0</v>
      </c>
      <c r="E1583" s="2">
        <v>0</v>
      </c>
      <c r="F1583" s="2">
        <v>0</v>
      </c>
      <c r="G1583" s="3">
        <f t="shared" si="70"/>
        <v>500.46404000000007</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225390.2</v>
      </c>
      <c r="D1585" s="2">
        <v>0</v>
      </c>
      <c r="E1585" s="2">
        <v>0</v>
      </c>
      <c r="F1585" s="2">
        <v>0</v>
      </c>
      <c r="G1585" s="3">
        <f t="shared" si="70"/>
        <v>901.56080000000009</v>
      </c>
      <c r="H1585" s="3">
        <f t="shared" si="71"/>
        <v>0.20000000001164153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209063.46</v>
      </c>
      <c r="D1586" s="2">
        <v>0</v>
      </c>
      <c r="E1586" s="2">
        <v>0</v>
      </c>
      <c r="F1586" s="2">
        <v>0</v>
      </c>
      <c r="G1586" s="3">
        <f t="shared" si="70"/>
        <v>1045.3172999999999</v>
      </c>
      <c r="H1586" s="3">
        <f t="shared" si="71"/>
        <v>0.45999999999185093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16202.92</v>
      </c>
      <c r="D1587" s="2">
        <v>0</v>
      </c>
      <c r="E1587" s="2">
        <v>0</v>
      </c>
      <c r="F1587" s="2">
        <v>0</v>
      </c>
      <c r="G1587" s="3">
        <f t="shared" si="70"/>
        <v>97.217520000000007</v>
      </c>
      <c r="H1587" s="3">
        <f t="shared" si="71"/>
        <v>7.999999999992724E-2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123.82</v>
      </c>
      <c r="D1588" s="2">
        <v>0</v>
      </c>
      <c r="E1588" s="2">
        <v>0</v>
      </c>
      <c r="F1588" s="2">
        <v>0</v>
      </c>
      <c r="G1588" s="3">
        <f t="shared" si="70"/>
        <v>0.86673999999999995</v>
      </c>
      <c r="H1588" s="3">
        <f t="shared" si="71"/>
        <v>0.18000000000000682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15053.34</v>
      </c>
      <c r="D1594" s="2">
        <v>0</v>
      </c>
      <c r="E1594" s="2">
        <v>0</v>
      </c>
      <c r="F1594" s="2">
        <v>0</v>
      </c>
      <c r="G1594" s="3">
        <f t="shared" si="70"/>
        <v>195.69342</v>
      </c>
      <c r="H1594" s="3">
        <f t="shared" si="71"/>
        <v>0.34000000000014552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9788.48</v>
      </c>
      <c r="D1601" s="2">
        <v>0</v>
      </c>
      <c r="E1601" s="2">
        <v>0</v>
      </c>
      <c r="F1601" s="2">
        <v>0</v>
      </c>
      <c r="G1601" s="3">
        <f>B1601/1000*C1601</f>
        <v>195.7696</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226710.61000000002</v>
      </c>
      <c r="D1602" s="2">
        <v>0</v>
      </c>
      <c r="E1602" s="2">
        <v>0</v>
      </c>
      <c r="F1602" s="2">
        <v>0</v>
      </c>
      <c r="G1602" s="3">
        <f t="shared" si="70"/>
        <v>4760.9228100000009</v>
      </c>
      <c r="H1602" s="3">
        <f t="shared" si="71"/>
        <v>0.38999999998486601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2253.73</v>
      </c>
      <c r="D1603" s="2">
        <v>0</v>
      </c>
      <c r="E1603" s="2">
        <v>0</v>
      </c>
      <c r="F1603" s="2">
        <v>0</v>
      </c>
      <c r="G1603" s="3">
        <f t="shared" si="70"/>
        <v>49.582059999999998</v>
      </c>
      <c r="H1603" s="3">
        <f t="shared" si="71"/>
        <v>0.26999999999998181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209945.51</v>
      </c>
      <c r="D1604" s="2">
        <v>0</v>
      </c>
      <c r="E1604" s="2">
        <v>0</v>
      </c>
      <c r="F1604" s="2">
        <v>0</v>
      </c>
      <c r="G1604" s="3">
        <f t="shared" si="70"/>
        <v>4828.7467299999998</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191565.98</v>
      </c>
      <c r="D1605" s="2">
        <v>0</v>
      </c>
      <c r="E1605" s="2">
        <v>0</v>
      </c>
      <c r="F1605" s="2">
        <v>0</v>
      </c>
      <c r="G1605" s="3">
        <f t="shared" si="70"/>
        <v>4597.5835200000001</v>
      </c>
      <c r="H1605" s="3">
        <f t="shared" si="71"/>
        <v>1.9999999989522621E-2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18281.62</v>
      </c>
      <c r="D1606" s="2">
        <v>0</v>
      </c>
      <c r="E1606" s="2">
        <v>0</v>
      </c>
      <c r="F1606" s="2">
        <v>0</v>
      </c>
      <c r="G1606" s="3">
        <f t="shared" si="70"/>
        <v>457.04050000000001</v>
      </c>
      <c r="H1606" s="3">
        <f t="shared" si="71"/>
        <v>0.38000000000101863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97.91</v>
      </c>
      <c r="D1607" s="2">
        <v>0</v>
      </c>
      <c r="E1607" s="2">
        <v>0</v>
      </c>
      <c r="F1607" s="2">
        <v>0</v>
      </c>
      <c r="G1607" s="3">
        <f t="shared" si="70"/>
        <v>2.5456599999999998</v>
      </c>
      <c r="H1607" s="3">
        <f t="shared" si="71"/>
        <v>9.0000000000003411E-2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14511.37</v>
      </c>
      <c r="D1613" s="2">
        <v>0</v>
      </c>
      <c r="E1613" s="2">
        <v>0</v>
      </c>
      <c r="F1613" s="2">
        <v>0</v>
      </c>
      <c r="G1613" s="3">
        <f t="shared" si="70"/>
        <v>464.36384000000004</v>
      </c>
      <c r="H1613" s="3">
        <f t="shared" si="71"/>
        <v>0.37000000000080036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250232.02</v>
      </c>
      <c r="D1621" s="2">
        <v>0</v>
      </c>
      <c r="E1621" s="2">
        <v>0</v>
      </c>
      <c r="F1621" s="2">
        <v>0</v>
      </c>
      <c r="G1621" s="3">
        <f t="shared" si="70"/>
        <v>10009.2808</v>
      </c>
      <c r="H1621" s="3">
        <f t="shared" si="71"/>
        <v>1.9999999989522621E-2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250232.02000000002</v>
      </c>
      <c r="D1681" s="2">
        <v>0</v>
      </c>
      <c r="E1681" s="2">
        <v>0</v>
      </c>
      <c r="F1681" s="2">
        <v>0</v>
      </c>
      <c r="G1681" s="3">
        <f t="shared" si="70"/>
        <v>25023.202000000005</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225390.2</v>
      </c>
      <c r="D1683" s="2">
        <v>0</v>
      </c>
      <c r="E1683" s="2">
        <v>0</v>
      </c>
      <c r="F1683" s="2">
        <v>0</v>
      </c>
      <c r="G1683" s="3">
        <f t="shared" si="70"/>
        <v>22989.8004</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15053.34</v>
      </c>
      <c r="D1684" s="2">
        <v>0</v>
      </c>
      <c r="E1684" s="2">
        <v>0</v>
      </c>
      <c r="F1684" s="2">
        <v>0</v>
      </c>
      <c r="G1684" s="3">
        <f t="shared" si="70"/>
        <v>1550.4940199999999</v>
      </c>
      <c r="H1684" s="3">
        <f t="shared" si="71"/>
        <v>0.34000000000014552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9788.48</v>
      </c>
      <c r="D1686" s="14">
        <v>0</v>
      </c>
      <c r="E1686" s="14">
        <v>0</v>
      </c>
      <c r="F1686" s="14">
        <v>0</v>
      </c>
      <c r="G1686" s="15">
        <f t="shared" si="70"/>
        <v>1027.7903999999999</v>
      </c>
      <c r="H1686" s="15">
        <f t="shared" si="71"/>
        <v>0.47999999999956344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2" t="s">
        <v>2126</v>
      </c>
      <c r="B59" s="410" t="s">
        <v>2127</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1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21422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1981</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1982</v>
      </c>
      <c r="G12" s="356"/>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1"/>
      <c r="F13" s="328" t="s">
        <v>1985</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2546058.58</v>
      </c>
      <c r="I17" s="275">
        <f>'PR-RAS'!E6</f>
        <v>2984389.65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2543163.6200000006</v>
      </c>
      <c r="I18" s="275">
        <f>'PR-RAS'!E152</f>
        <v>3184180.14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4170.9299999994982</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219377.35000000015</v>
      </c>
      <c r="J20" s="5"/>
      <c r="K20" s="5"/>
      <c r="L20" s="5"/>
      <c r="M20" s="5"/>
      <c r="N20" s="5"/>
      <c r="O20" s="5"/>
      <c r="P20" s="5"/>
      <c r="Q20" s="5"/>
      <c r="R20" s="5"/>
      <c r="S20" s="5"/>
      <c r="T20" s="5"/>
      <c r="U20" s="5"/>
      <c r="V20" s="5"/>
      <c r="W20" s="5"/>
    </row>
    <row r="21" spans="1:23" ht="29.25" customHeight="1" x14ac:dyDescent="0.2">
      <c r="A21" s="200" t="s">
        <v>1986</v>
      </c>
      <c r="B21" s="332" t="s">
        <v>8</v>
      </c>
      <c r="C21" s="333"/>
      <c r="D21" s="333"/>
      <c r="E21" s="333"/>
      <c r="F21" s="334"/>
      <c r="G21" s="201" t="s">
        <v>9</v>
      </c>
      <c r="H21" s="265" t="s">
        <v>1987</v>
      </c>
      <c r="I21" s="266" t="s">
        <v>1988</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1873615.15</v>
      </c>
      <c r="I22" s="275">
        <f>BILANCA!E7</f>
        <v>1814468.0100000002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242504.8</v>
      </c>
      <c r="I23" s="275">
        <f>BILANCA!E69</f>
        <v>261047.40999999997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226710.61000000002</v>
      </c>
      <c r="I24" s="275">
        <f>BILANCA!E177</f>
        <v>250232.02000000002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1889409.3399999999</v>
      </c>
      <c r="I25" s="275">
        <f>BILANCA!E251</f>
        <v>1825283.4</v>
      </c>
      <c r="J25" s="5"/>
      <c r="K25" s="5"/>
      <c r="L25" s="5"/>
      <c r="M25" s="5"/>
      <c r="N25" s="5"/>
      <c r="O25" s="5"/>
      <c r="P25" s="5"/>
      <c r="Q25" s="5"/>
      <c r="R25" s="5"/>
      <c r="S25" s="5"/>
      <c r="T25" s="5"/>
      <c r="U25" s="5"/>
      <c r="V25" s="5"/>
      <c r="W25" s="5"/>
    </row>
    <row r="26" spans="1:23" ht="48" x14ac:dyDescent="0.2">
      <c r="A26" s="200" t="s">
        <v>1986</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1989</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2561922.37</v>
      </c>
      <c r="I30" s="275">
        <f>'RAS-funkcijski'!E114</f>
        <v>3203591.31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2561922.37</v>
      </c>
      <c r="I31" s="275">
        <f>'RAS-funkcijski'!E141</f>
        <v>3203591.31</v>
      </c>
      <c r="J31" s="5"/>
      <c r="K31" s="5"/>
      <c r="L31" s="5"/>
      <c r="M31" s="5"/>
      <c r="N31" s="5"/>
      <c r="O31" s="5"/>
      <c r="P31" s="5"/>
      <c r="Q31" s="5"/>
      <c r="R31" s="5"/>
      <c r="S31" s="5"/>
      <c r="T31" s="5"/>
      <c r="U31" s="5"/>
      <c r="V31" s="5"/>
      <c r="W31" s="5"/>
    </row>
    <row r="32" spans="1:23" ht="29.25" customHeight="1" x14ac:dyDescent="0.2">
      <c r="A32" s="200" t="s">
        <v>1986</v>
      </c>
      <c r="B32" s="332" t="s">
        <v>8</v>
      </c>
      <c r="C32" s="333"/>
      <c r="D32" s="333"/>
      <c r="E32" s="333"/>
      <c r="F32" s="334"/>
      <c r="G32" s="201" t="s">
        <v>9</v>
      </c>
      <c r="H32" s="265" t="s">
        <v>1990</v>
      </c>
      <c r="I32" s="266" t="s">
        <v>1991</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8029.14</v>
      </c>
      <c r="I33" s="275">
        <f>'P-VRIO'!E5</f>
        <v>1400.26</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7879</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2" t="s">
        <v>8</v>
      </c>
      <c r="C37" s="333"/>
      <c r="D37" s="333"/>
      <c r="E37" s="333"/>
      <c r="F37" s="334"/>
      <c r="G37" s="201" t="s">
        <v>9</v>
      </c>
      <c r="H37" s="265" t="s">
        <v>1987</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226710.61</v>
      </c>
      <c r="I38" s="275" t="s">
        <v>1992</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1992</v>
      </c>
      <c r="I39" s="275">
        <f>OBVEZE!D44</f>
        <v>250232.02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1992</v>
      </c>
      <c r="I41" s="276">
        <f>OBVEZE!D104</f>
        <v>250232.02000000002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9" zoomScaleNormal="100" workbookViewId="0">
      <selection activeCell="E684" sqref="E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2546058.58</v>
      </c>
      <c r="E6" s="60">
        <f>E7+E43+E49+E82+E106+E125+E134+E140</f>
        <v>2984389.65</v>
      </c>
      <c r="F6" s="45">
        <f t="shared" ref="F6:F132" si="0">IF(D6&lt;&gt;0,IF(E6/D6&gt;=100,"&gt;&gt;100",E6/D6*100),"-")</f>
        <v>117.21606381892438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2269245.34</v>
      </c>
      <c r="E49" s="60">
        <f>E50+E53+E58+E61+E64+E68+E71+E74+E77</f>
        <v>2617031.31</v>
      </c>
      <c r="F49" s="45">
        <f t="shared" si="0"/>
        <v>115.32606298092037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500</v>
      </c>
      <c r="E58" s="60">
        <f t="shared" si="9"/>
        <v>0</v>
      </c>
      <c r="F58" s="45">
        <f t="shared" si="0"/>
        <v>0</v>
      </c>
    </row>
    <row r="59" spans="1:6" ht="24" x14ac:dyDescent="0.2">
      <c r="A59" s="63">
        <v>6331</v>
      </c>
      <c r="B59" s="65" t="s">
        <v>121</v>
      </c>
      <c r="C59" s="247" t="s">
        <v>122</v>
      </c>
      <c r="D59" s="194">
        <v>500</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2213871.2599999998</v>
      </c>
      <c r="E68" s="60">
        <f t="shared" si="11"/>
        <v>2612448.63</v>
      </c>
      <c r="F68" s="45">
        <f t="shared" si="0"/>
        <v>118.00363811579541</v>
      </c>
    </row>
    <row r="69" spans="1:6" ht="12.75" customHeight="1" x14ac:dyDescent="0.2">
      <c r="A69" s="63" t="s">
        <v>141</v>
      </c>
      <c r="B69" s="64" t="s">
        <v>142</v>
      </c>
      <c r="C69" s="247" t="s">
        <v>141</v>
      </c>
      <c r="D69" s="194">
        <v>2213301.2599999998</v>
      </c>
      <c r="E69" s="194">
        <v>2597719.0699999998</v>
      </c>
      <c r="F69" s="45">
        <f t="shared" si="0"/>
        <v>117.36852623487866</v>
      </c>
    </row>
    <row r="70" spans="1:6" ht="24" x14ac:dyDescent="0.2">
      <c r="A70" s="63" t="s">
        <v>143</v>
      </c>
      <c r="B70" s="64" t="s">
        <v>144</v>
      </c>
      <c r="C70" s="247" t="s">
        <v>143</v>
      </c>
      <c r="D70" s="194">
        <v>570</v>
      </c>
      <c r="E70" s="194">
        <v>14729.56</v>
      </c>
      <c r="F70" s="45">
        <f t="shared" si="0"/>
        <v>2584.1333333333332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54874.080000000002</v>
      </c>
      <c r="E74" s="60">
        <f t="shared" si="13"/>
        <v>4582.68</v>
      </c>
      <c r="F74" s="45">
        <f t="shared" si="0"/>
        <v>8.3512652968396015</v>
      </c>
    </row>
    <row r="75" spans="1:6" ht="12.75" customHeight="1" x14ac:dyDescent="0.2">
      <c r="A75" s="63" t="s">
        <v>153</v>
      </c>
      <c r="B75" s="65" t="s">
        <v>154</v>
      </c>
      <c r="C75" s="247" t="s">
        <v>153</v>
      </c>
      <c r="D75" s="194">
        <v>54874.080000000002</v>
      </c>
      <c r="E75" s="194">
        <v>4582.68</v>
      </c>
      <c r="F75" s="45">
        <f t="shared" si="0"/>
        <v>8.3512652968396015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4229.54</v>
      </c>
      <c r="E82" s="60">
        <f t="shared" si="15"/>
        <v>3205.55</v>
      </c>
      <c r="F82" s="45">
        <f t="shared" si="0"/>
        <v>75.789565768381436</v>
      </c>
    </row>
    <row r="83" spans="1:6" ht="12.75" customHeight="1" x14ac:dyDescent="0.2">
      <c r="A83" s="63">
        <v>641</v>
      </c>
      <c r="B83" s="64" t="s">
        <v>169</v>
      </c>
      <c r="C83" s="247" t="s">
        <v>170</v>
      </c>
      <c r="D83" s="60">
        <f t="shared" ref="D83:E83" si="16">SUM(D84:D90)</f>
        <v>0.12</v>
      </c>
      <c r="E83" s="60">
        <f t="shared" si="16"/>
        <v>0.11</v>
      </c>
      <c r="F83" s="45">
        <f t="shared" si="0"/>
        <v>91.666666666666671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0.12</v>
      </c>
      <c r="E85" s="194">
        <v>0.11</v>
      </c>
      <c r="F85" s="45">
        <f t="shared" si="0"/>
        <v>91.666666666666671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4229.42</v>
      </c>
      <c r="E91" s="60">
        <f t="shared" si="17"/>
        <v>3205.44</v>
      </c>
      <c r="F91" s="45">
        <f t="shared" si="0"/>
        <v>75.789115292404162</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4229.42</v>
      </c>
      <c r="E93" s="194">
        <v>3205.44</v>
      </c>
      <c r="F93" s="45">
        <f t="shared" si="0"/>
        <v>75.789115292404162</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43875.54</v>
      </c>
      <c r="E106" s="60">
        <f>E107+E112+E120+E124</f>
        <v>47512.66</v>
      </c>
      <c r="F106" s="45">
        <f t="shared" si="0"/>
        <v>108.28963016751476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43875.54</v>
      </c>
      <c r="E112" s="60">
        <f t="shared" si="20"/>
        <v>47512.66</v>
      </c>
      <c r="F112" s="45">
        <f t="shared" si="0"/>
        <v>108.28963016751476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43875.54</v>
      </c>
      <c r="E117" s="194">
        <v>47512.66</v>
      </c>
      <c r="F117" s="45">
        <f t="shared" si="0"/>
        <v>108.28963016751476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6087.48</v>
      </c>
      <c r="E125" s="60">
        <f t="shared" si="22"/>
        <v>1790</v>
      </c>
      <c r="F125" s="45">
        <f t="shared" si="0"/>
        <v>29.404614060333671</v>
      </c>
    </row>
    <row r="126" spans="1:6" ht="12.75" customHeight="1" x14ac:dyDescent="0.2">
      <c r="A126" s="63">
        <v>661</v>
      </c>
      <c r="B126" s="65" t="s">
        <v>255</v>
      </c>
      <c r="C126" s="247" t="s">
        <v>256</v>
      </c>
      <c r="D126" s="60">
        <f t="shared" ref="D126:E126" si="23">SUM(D127:D128)</f>
        <v>378.48</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378.48</v>
      </c>
      <c r="E128" s="194"/>
      <c r="F128" s="45">
        <f t="shared" si="0"/>
        <v>0</v>
      </c>
    </row>
    <row r="129" spans="1:6" ht="36" x14ac:dyDescent="0.2">
      <c r="A129" s="63">
        <v>663</v>
      </c>
      <c r="B129" s="182" t="s">
        <v>261</v>
      </c>
      <c r="C129" s="247" t="s">
        <v>262</v>
      </c>
      <c r="D129" s="60">
        <f t="shared" ref="D129:E129" si="24">SUM(D130:D133)</f>
        <v>5709</v>
      </c>
      <c r="E129" s="60">
        <f t="shared" si="24"/>
        <v>1790</v>
      </c>
      <c r="F129" s="45">
        <f t="shared" si="0"/>
        <v>31.354002452268347</v>
      </c>
    </row>
    <row r="130" spans="1:6" ht="12.75" customHeight="1" x14ac:dyDescent="0.2">
      <c r="A130" s="63">
        <v>6631</v>
      </c>
      <c r="B130" s="65" t="s">
        <v>263</v>
      </c>
      <c r="C130" s="247" t="s">
        <v>264</v>
      </c>
      <c r="D130" s="194">
        <v>5709</v>
      </c>
      <c r="E130" s="194">
        <v>1790</v>
      </c>
      <c r="F130" s="45">
        <f t="shared" si="0"/>
        <v>31.354002452268347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222620.68000000002</v>
      </c>
      <c r="E134" s="60">
        <f t="shared" si="25"/>
        <v>314850.13</v>
      </c>
      <c r="F134" s="45">
        <f t="shared" ref="F134:F229" si="26">IF(D134&lt;&gt;0,IF(E134/D134&gt;=100,"&gt;&gt;100",E134/D134*100),"-")</f>
        <v>141.42896787486228</v>
      </c>
    </row>
    <row r="135" spans="1:6" ht="24" x14ac:dyDescent="0.2">
      <c r="A135" s="63">
        <v>671</v>
      </c>
      <c r="B135" s="182" t="s">
        <v>273</v>
      </c>
      <c r="C135" s="247" t="s">
        <v>274</v>
      </c>
      <c r="D135" s="60">
        <f t="shared" ref="D135:E135" si="27">SUM(D136:D138)</f>
        <v>222620.68000000002</v>
      </c>
      <c r="E135" s="60">
        <f t="shared" si="27"/>
        <v>314850.13</v>
      </c>
      <c r="F135" s="45">
        <f t="shared" si="26"/>
        <v>141.42896787486228</v>
      </c>
    </row>
    <row r="136" spans="1:6" ht="12.75" customHeight="1" x14ac:dyDescent="0.2">
      <c r="A136" s="63">
        <v>6711</v>
      </c>
      <c r="B136" s="65" t="s">
        <v>275</v>
      </c>
      <c r="C136" s="247" t="s">
        <v>276</v>
      </c>
      <c r="D136" s="194">
        <v>218357.29</v>
      </c>
      <c r="E136" s="194">
        <v>311296.5</v>
      </c>
      <c r="F136" s="45">
        <f t="shared" si="26"/>
        <v>142.56290687615694</v>
      </c>
    </row>
    <row r="137" spans="1:6" ht="24" x14ac:dyDescent="0.2">
      <c r="A137" s="63">
        <v>6712</v>
      </c>
      <c r="B137" s="182" t="s">
        <v>277</v>
      </c>
      <c r="C137" s="247" t="s">
        <v>278</v>
      </c>
      <c r="D137" s="194">
        <v>4263.3900000000003</v>
      </c>
      <c r="E137" s="194">
        <v>3553.63</v>
      </c>
      <c r="F137" s="45">
        <f t="shared" si="26"/>
        <v>83.352215021379692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2543163.6200000006</v>
      </c>
      <c r="E152" s="60">
        <f>E153+E164+E202+E221+E230+E262+E273</f>
        <v>3184180.14</v>
      </c>
      <c r="F152" s="45">
        <f t="shared" si="26"/>
        <v>125.20547694843162</v>
      </c>
    </row>
    <row r="153" spans="1:6" ht="12.75" customHeight="1" x14ac:dyDescent="0.2">
      <c r="A153" s="63">
        <v>31</v>
      </c>
      <c r="B153" s="64" t="s">
        <v>308</v>
      </c>
      <c r="C153" s="247" t="s">
        <v>3</v>
      </c>
      <c r="D153" s="60">
        <f t="shared" ref="D153:E153" si="30">D154+D159+D160</f>
        <v>2213998.9900000002</v>
      </c>
      <c r="E153" s="60">
        <f t="shared" si="30"/>
        <v>2771438.87</v>
      </c>
      <c r="F153" s="45">
        <f t="shared" si="26"/>
        <v>125.17796451207957</v>
      </c>
    </row>
    <row r="154" spans="1:6" ht="12.75" customHeight="1" x14ac:dyDescent="0.2">
      <c r="A154" s="63">
        <v>311</v>
      </c>
      <c r="B154" s="64" t="s">
        <v>309</v>
      </c>
      <c r="C154" s="247" t="s">
        <v>310</v>
      </c>
      <c r="D154" s="60">
        <f t="shared" ref="D154:E154" si="31">SUM(D155:D158)</f>
        <v>1825471.77</v>
      </c>
      <c r="E154" s="60">
        <f t="shared" si="31"/>
        <v>2302597.34</v>
      </c>
      <c r="F154" s="45">
        <f t="shared" si="26"/>
        <v>126.13711029889001</v>
      </c>
    </row>
    <row r="155" spans="1:6" ht="12.75" customHeight="1" x14ac:dyDescent="0.2">
      <c r="A155" s="63">
        <v>3111</v>
      </c>
      <c r="B155" s="64" t="s">
        <v>311</v>
      </c>
      <c r="C155" s="247" t="s">
        <v>312</v>
      </c>
      <c r="D155" s="194">
        <v>1825471.77</v>
      </c>
      <c r="E155" s="194">
        <v>2302597.34</v>
      </c>
      <c r="F155" s="45">
        <f t="shared" si="26"/>
        <v>126.13711029889001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87351</v>
      </c>
      <c r="E159" s="194">
        <v>89052.49</v>
      </c>
      <c r="F159" s="45">
        <f t="shared" si="26"/>
        <v>101.94787695618825</v>
      </c>
    </row>
    <row r="160" spans="1:6" ht="12.75" customHeight="1" x14ac:dyDescent="0.2">
      <c r="A160" s="63">
        <v>313</v>
      </c>
      <c r="B160" s="65" t="s">
        <v>321</v>
      </c>
      <c r="C160" s="247" t="s">
        <v>322</v>
      </c>
      <c r="D160" s="60">
        <f t="shared" ref="D160:E160" si="32">SUM(D161:D163)</f>
        <v>301176.21999999997</v>
      </c>
      <c r="E160" s="60">
        <f t="shared" si="32"/>
        <v>379789.04</v>
      </c>
      <c r="F160" s="45">
        <f t="shared" si="26"/>
        <v>126.10193460825028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301175.24</v>
      </c>
      <c r="E162" s="194">
        <v>379789.04</v>
      </c>
      <c r="F162" s="45">
        <f t="shared" si="26"/>
        <v>126.1023449338</v>
      </c>
    </row>
    <row r="163" spans="1:6" ht="12.75" customHeight="1" x14ac:dyDescent="0.2">
      <c r="A163" s="63">
        <v>3133</v>
      </c>
      <c r="B163" s="64" t="s">
        <v>327</v>
      </c>
      <c r="C163" s="247" t="s">
        <v>328</v>
      </c>
      <c r="D163" s="194">
        <v>0.98</v>
      </c>
      <c r="E163" s="194"/>
      <c r="F163" s="45">
        <f t="shared" si="26"/>
        <v>0</v>
      </c>
    </row>
    <row r="164" spans="1:6" ht="12.75" customHeight="1" x14ac:dyDescent="0.2">
      <c r="A164" s="70">
        <v>32</v>
      </c>
      <c r="B164" s="65" t="s">
        <v>329</v>
      </c>
      <c r="C164" s="247" t="s">
        <v>330</v>
      </c>
      <c r="D164" s="60">
        <f>D165+D170+D178+D188+D189+D194</f>
        <v>306171.74</v>
      </c>
      <c r="E164" s="60">
        <f>E165+E170+E178+E188+E189+E194</f>
        <v>387322.68</v>
      </c>
      <c r="F164" s="45">
        <f t="shared" si="26"/>
        <v>126.50503929591935</v>
      </c>
    </row>
    <row r="165" spans="1:6" ht="12.75" customHeight="1" x14ac:dyDescent="0.2">
      <c r="A165" s="63">
        <v>321</v>
      </c>
      <c r="B165" s="64" t="s">
        <v>331</v>
      </c>
      <c r="C165" s="247" t="s">
        <v>332</v>
      </c>
      <c r="D165" s="60">
        <f t="shared" ref="D165:E165" si="33">SUM(D166:D169)</f>
        <v>72521.279999999999</v>
      </c>
      <c r="E165" s="60">
        <f t="shared" si="33"/>
        <v>86702.50999999998</v>
      </c>
      <c r="F165" s="45">
        <f t="shared" si="26"/>
        <v>119.55457763569532</v>
      </c>
    </row>
    <row r="166" spans="1:6" ht="12.75" customHeight="1" x14ac:dyDescent="0.2">
      <c r="A166" s="63">
        <v>3211</v>
      </c>
      <c r="B166" s="64" t="s">
        <v>333</v>
      </c>
      <c r="C166" s="247" t="s">
        <v>334</v>
      </c>
      <c r="D166" s="194">
        <v>19500.900000000001</v>
      </c>
      <c r="E166" s="194">
        <v>13647.79</v>
      </c>
      <c r="F166" s="45">
        <f t="shared" si="26"/>
        <v>69.985436569594228</v>
      </c>
    </row>
    <row r="167" spans="1:6" ht="12.75" customHeight="1" x14ac:dyDescent="0.2">
      <c r="A167" s="63">
        <v>3212</v>
      </c>
      <c r="B167" s="64" t="s">
        <v>335</v>
      </c>
      <c r="C167" s="247" t="s">
        <v>336</v>
      </c>
      <c r="D167" s="194">
        <v>52524.98</v>
      </c>
      <c r="E167" s="194">
        <v>66717.539999999994</v>
      </c>
      <c r="F167" s="45">
        <f t="shared" si="26"/>
        <v>127.02059096452771</v>
      </c>
    </row>
    <row r="168" spans="1:6" ht="12.75" customHeight="1" x14ac:dyDescent="0.2">
      <c r="A168" s="63">
        <v>3213</v>
      </c>
      <c r="B168" s="64" t="s">
        <v>337</v>
      </c>
      <c r="C168" s="247" t="s">
        <v>338</v>
      </c>
      <c r="D168" s="194">
        <v>495.4</v>
      </c>
      <c r="E168" s="194">
        <v>6337.18</v>
      </c>
      <c r="F168" s="45">
        <f t="shared" si="26"/>
        <v>1279.2046830843765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126886.67</v>
      </c>
      <c r="E170" s="60">
        <f t="shared" si="34"/>
        <v>156180.20000000001</v>
      </c>
      <c r="F170" s="45">
        <f t="shared" si="26"/>
        <v>123.0863730603065</v>
      </c>
    </row>
    <row r="171" spans="1:6" ht="12.75" customHeight="1" x14ac:dyDescent="0.2">
      <c r="A171" s="63">
        <v>3221</v>
      </c>
      <c r="B171" s="64" t="s">
        <v>343</v>
      </c>
      <c r="C171" s="247" t="s">
        <v>344</v>
      </c>
      <c r="D171" s="194">
        <v>14177.26</v>
      </c>
      <c r="E171" s="194">
        <v>18417.41</v>
      </c>
      <c r="F171" s="45">
        <f t="shared" si="26"/>
        <v>129.90810636187811</v>
      </c>
    </row>
    <row r="172" spans="1:6" ht="12.75" customHeight="1" x14ac:dyDescent="0.2">
      <c r="A172" s="63">
        <v>3222</v>
      </c>
      <c r="B172" s="64" t="s">
        <v>345</v>
      </c>
      <c r="C172" s="247" t="s">
        <v>346</v>
      </c>
      <c r="D172" s="194">
        <v>69317.97</v>
      </c>
      <c r="E172" s="194">
        <v>76276.06</v>
      </c>
      <c r="F172" s="45">
        <f t="shared" si="26"/>
        <v>110.03793100115308</v>
      </c>
    </row>
    <row r="173" spans="1:6" ht="12.75" customHeight="1" x14ac:dyDescent="0.2">
      <c r="A173" s="63">
        <v>3223</v>
      </c>
      <c r="B173" s="65" t="s">
        <v>347</v>
      </c>
      <c r="C173" s="247" t="s">
        <v>348</v>
      </c>
      <c r="D173" s="194">
        <v>37287.39</v>
      </c>
      <c r="E173" s="194">
        <v>53846.96</v>
      </c>
      <c r="F173" s="45">
        <f t="shared" si="26"/>
        <v>144.41064392010276</v>
      </c>
    </row>
    <row r="174" spans="1:6" ht="12.75" customHeight="1" x14ac:dyDescent="0.2">
      <c r="A174" s="63">
        <v>3224</v>
      </c>
      <c r="B174" s="65" t="s">
        <v>349</v>
      </c>
      <c r="C174" s="247" t="s">
        <v>350</v>
      </c>
      <c r="D174" s="194">
        <v>5009.0200000000004</v>
      </c>
      <c r="E174" s="194">
        <v>4435.84</v>
      </c>
      <c r="F174" s="45">
        <f t="shared" si="26"/>
        <v>88.557043094257963</v>
      </c>
    </row>
    <row r="175" spans="1:6" ht="12.75" customHeight="1" x14ac:dyDescent="0.2">
      <c r="A175" s="63">
        <v>3225</v>
      </c>
      <c r="B175" s="65" t="s">
        <v>351</v>
      </c>
      <c r="C175" s="247" t="s">
        <v>352</v>
      </c>
      <c r="D175" s="194">
        <v>0</v>
      </c>
      <c r="E175" s="194">
        <v>2502.73</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1095.03</v>
      </c>
      <c r="E177" s="194">
        <v>701.2</v>
      </c>
      <c r="F177" s="45">
        <f t="shared" si="26"/>
        <v>64.034775302959744</v>
      </c>
    </row>
    <row r="178" spans="1:6" ht="12.75" customHeight="1" x14ac:dyDescent="0.2">
      <c r="A178" s="63">
        <v>323</v>
      </c>
      <c r="B178" s="65" t="s">
        <v>357</v>
      </c>
      <c r="C178" s="247" t="s">
        <v>358</v>
      </c>
      <c r="D178" s="60">
        <f t="shared" ref="D178:E178" si="35">SUM(D179:D187)</f>
        <v>91232.62</v>
      </c>
      <c r="E178" s="60">
        <f t="shared" si="35"/>
        <v>127063.59999999999</v>
      </c>
      <c r="F178" s="45">
        <f t="shared" si="26"/>
        <v>139.27430780788714</v>
      </c>
    </row>
    <row r="179" spans="1:6" ht="12.75" customHeight="1" x14ac:dyDescent="0.2">
      <c r="A179" s="63">
        <v>3231</v>
      </c>
      <c r="B179" s="65" t="s">
        <v>359</v>
      </c>
      <c r="C179" s="247" t="s">
        <v>360</v>
      </c>
      <c r="D179" s="194">
        <v>50516.6</v>
      </c>
      <c r="E179" s="194">
        <v>86839.11</v>
      </c>
      <c r="F179" s="45">
        <f t="shared" si="26"/>
        <v>171.90212722154698</v>
      </c>
    </row>
    <row r="180" spans="1:6" ht="12.75" customHeight="1" x14ac:dyDescent="0.2">
      <c r="A180" s="63">
        <v>3232</v>
      </c>
      <c r="B180" s="65" t="s">
        <v>361</v>
      </c>
      <c r="C180" s="247" t="s">
        <v>362</v>
      </c>
      <c r="D180" s="194">
        <v>779.5</v>
      </c>
      <c r="E180" s="194">
        <v>767.9</v>
      </c>
      <c r="F180" s="45">
        <f t="shared" si="26"/>
        <v>98.511866581141746</v>
      </c>
    </row>
    <row r="181" spans="1:6" ht="12.75" customHeight="1" x14ac:dyDescent="0.2">
      <c r="A181" s="63">
        <v>3233</v>
      </c>
      <c r="B181" s="65" t="s">
        <v>363</v>
      </c>
      <c r="C181" s="247" t="s">
        <v>364</v>
      </c>
      <c r="D181" s="194">
        <v>0</v>
      </c>
      <c r="E181" s="194">
        <v>1052.75</v>
      </c>
      <c r="F181" s="45" t="str">
        <f t="shared" si="26"/>
        <v>-</v>
      </c>
    </row>
    <row r="182" spans="1:6" ht="12.75" customHeight="1" x14ac:dyDescent="0.2">
      <c r="A182" s="63">
        <v>3234</v>
      </c>
      <c r="B182" s="65" t="s">
        <v>365</v>
      </c>
      <c r="C182" s="247" t="s">
        <v>366</v>
      </c>
      <c r="D182" s="194">
        <v>5084.96</v>
      </c>
      <c r="E182" s="194">
        <v>5474.62</v>
      </c>
      <c r="F182" s="45">
        <f t="shared" si="26"/>
        <v>107.6629904660017</v>
      </c>
    </row>
    <row r="183" spans="1:6" ht="12.75" customHeight="1" x14ac:dyDescent="0.2">
      <c r="A183" s="63">
        <v>3235</v>
      </c>
      <c r="B183" s="64" t="s">
        <v>367</v>
      </c>
      <c r="C183" s="247" t="s">
        <v>368</v>
      </c>
      <c r="D183" s="194">
        <v>5565.27</v>
      </c>
      <c r="E183" s="194">
        <v>6933.6</v>
      </c>
      <c r="F183" s="45">
        <f t="shared" si="26"/>
        <v>124.58694726401414</v>
      </c>
    </row>
    <row r="184" spans="1:6" ht="12.75" customHeight="1" x14ac:dyDescent="0.2">
      <c r="A184" s="63">
        <v>3236</v>
      </c>
      <c r="B184" s="64" t="s">
        <v>369</v>
      </c>
      <c r="C184" s="247" t="s">
        <v>370</v>
      </c>
      <c r="D184" s="194">
        <v>2059.56</v>
      </c>
      <c r="E184" s="194">
        <v>6315.14</v>
      </c>
      <c r="F184" s="45">
        <f t="shared" si="26"/>
        <v>306.62568703995032</v>
      </c>
    </row>
    <row r="185" spans="1:6" ht="12.75" customHeight="1" x14ac:dyDescent="0.2">
      <c r="A185" s="63">
        <v>3237</v>
      </c>
      <c r="B185" s="64" t="s">
        <v>371</v>
      </c>
      <c r="C185" s="247" t="s">
        <v>372</v>
      </c>
      <c r="D185" s="194">
        <v>21228.48</v>
      </c>
      <c r="E185" s="194">
        <v>9056.2199999999993</v>
      </c>
      <c r="F185" s="45">
        <f t="shared" si="26"/>
        <v>42.660708632930856</v>
      </c>
    </row>
    <row r="186" spans="1:6" ht="12.75" customHeight="1" x14ac:dyDescent="0.2">
      <c r="A186" s="63">
        <v>3238</v>
      </c>
      <c r="B186" s="64" t="s">
        <v>373</v>
      </c>
      <c r="C186" s="247" t="s">
        <v>374</v>
      </c>
      <c r="D186" s="194">
        <v>2070.37</v>
      </c>
      <c r="E186" s="194">
        <v>2571.65</v>
      </c>
      <c r="F186" s="45">
        <f t="shared" si="26"/>
        <v>124.21209735457914</v>
      </c>
    </row>
    <row r="187" spans="1:6" ht="12.75" customHeight="1" x14ac:dyDescent="0.2">
      <c r="A187" s="63">
        <v>3239</v>
      </c>
      <c r="B187" s="64" t="s">
        <v>375</v>
      </c>
      <c r="C187" s="247" t="s">
        <v>376</v>
      </c>
      <c r="D187" s="194">
        <v>3927.88</v>
      </c>
      <c r="E187" s="194">
        <v>8052.61</v>
      </c>
      <c r="F187" s="45">
        <f t="shared" si="26"/>
        <v>205.01160931596684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15531.169999999998</v>
      </c>
      <c r="E194" s="60">
        <f t="shared" si="36"/>
        <v>17376.37</v>
      </c>
      <c r="F194" s="45">
        <f t="shared" si="26"/>
        <v>111.88062457625536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2863.64</v>
      </c>
      <c r="E196" s="194">
        <v>1578.64</v>
      </c>
      <c r="F196" s="45">
        <f t="shared" si="26"/>
        <v>55.127041108519236</v>
      </c>
    </row>
    <row r="197" spans="1:6" ht="12.75" customHeight="1" x14ac:dyDescent="0.2">
      <c r="A197" s="63">
        <v>3293</v>
      </c>
      <c r="B197" s="64" t="s">
        <v>395</v>
      </c>
      <c r="C197" s="247" t="s">
        <v>396</v>
      </c>
      <c r="D197" s="194">
        <v>1508.67</v>
      </c>
      <c r="E197" s="194">
        <v>3159.94</v>
      </c>
      <c r="F197" s="45">
        <f t="shared" si="26"/>
        <v>209.45203391066306</v>
      </c>
    </row>
    <row r="198" spans="1:6" ht="12.75" customHeight="1" x14ac:dyDescent="0.2">
      <c r="A198" s="63">
        <v>3294</v>
      </c>
      <c r="B198" s="64" t="s">
        <v>397</v>
      </c>
      <c r="C198" s="247" t="s">
        <v>398</v>
      </c>
      <c r="D198" s="194">
        <v>1359.91</v>
      </c>
      <c r="E198" s="194">
        <v>2195.91</v>
      </c>
      <c r="F198" s="45">
        <f t="shared" si="26"/>
        <v>161.47465641108602</v>
      </c>
    </row>
    <row r="199" spans="1:6" ht="12.75" customHeight="1" x14ac:dyDescent="0.2">
      <c r="A199" s="63">
        <v>3295</v>
      </c>
      <c r="B199" s="64" t="s">
        <v>399</v>
      </c>
      <c r="C199" s="247" t="s">
        <v>400</v>
      </c>
      <c r="D199" s="194">
        <v>3926.39</v>
      </c>
      <c r="E199" s="194">
        <v>5498.73</v>
      </c>
      <c r="F199" s="45">
        <f t="shared" si="26"/>
        <v>140.04543613853946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5872.56</v>
      </c>
      <c r="E201" s="194">
        <v>4943.1499999999996</v>
      </c>
      <c r="F201" s="45">
        <f t="shared" si="26"/>
        <v>84.173682346370228</v>
      </c>
    </row>
    <row r="202" spans="1:6" ht="12.75" customHeight="1" x14ac:dyDescent="0.2">
      <c r="A202" s="63">
        <v>34</v>
      </c>
      <c r="B202" s="183" t="s">
        <v>405</v>
      </c>
      <c r="C202" s="247" t="s">
        <v>406</v>
      </c>
      <c r="D202" s="60">
        <f t="shared" ref="D202:E202" si="37">D203+D208+D216</f>
        <v>1104.95</v>
      </c>
      <c r="E202" s="60">
        <f t="shared" si="37"/>
        <v>1234.75</v>
      </c>
      <c r="F202" s="45">
        <f t="shared" si="26"/>
        <v>111.74713787954205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1104.95</v>
      </c>
      <c r="E216" s="60">
        <f t="shared" si="40"/>
        <v>1234.75</v>
      </c>
      <c r="F216" s="45">
        <f t="shared" si="26"/>
        <v>111.74713787954205</v>
      </c>
    </row>
    <row r="217" spans="1:6" ht="12.75" customHeight="1" x14ac:dyDescent="0.2">
      <c r="A217" s="63">
        <v>3431</v>
      </c>
      <c r="B217" s="182" t="s">
        <v>435</v>
      </c>
      <c r="C217" s="247" t="s">
        <v>436</v>
      </c>
      <c r="D217" s="194">
        <v>1090.22</v>
      </c>
      <c r="E217" s="194">
        <v>1226.1400000000001</v>
      </c>
      <c r="F217" s="45">
        <f t="shared" si="26"/>
        <v>112.46720845333971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14.73</v>
      </c>
      <c r="E219" s="194">
        <v>8.61</v>
      </c>
      <c r="F219" s="45">
        <f t="shared" si="26"/>
        <v>58.452138492871683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21887.94</v>
      </c>
      <c r="E262" s="60">
        <f t="shared" si="55"/>
        <v>23535.54</v>
      </c>
      <c r="F262" s="45">
        <f t="shared" ref="F262:F268" si="56">IF(D262&lt;&gt;0,IF(E262/D262&gt;=100,"&gt;&gt;100",E262/D262*100),"-")</f>
        <v>107.52743291511217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21887.94</v>
      </c>
      <c r="E269" s="60">
        <f t="shared" si="58"/>
        <v>23535.54</v>
      </c>
      <c r="F269" s="45">
        <f t="shared" ref="F269:F272" si="59">IF(D269&lt;&gt;0,IF(E269/D269&gt;=100,"&gt;&gt;100",E269/D269*100),"-")</f>
        <v>107.52743291511217</v>
      </c>
    </row>
    <row r="270" spans="1:6" ht="12.75" customHeight="1" x14ac:dyDescent="0.2">
      <c r="A270" s="63">
        <v>3721</v>
      </c>
      <c r="B270" s="65" t="s">
        <v>532</v>
      </c>
      <c r="C270" s="247" t="s">
        <v>533</v>
      </c>
      <c r="D270" s="194">
        <v>21887.94</v>
      </c>
      <c r="E270" s="194">
        <v>23535.54</v>
      </c>
      <c r="F270" s="45">
        <f t="shared" si="59"/>
        <v>107.52743291511217</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648.29999999999995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648.29999999999995</v>
      </c>
      <c r="F274" s="45" t="str">
        <f t="shared" si="61"/>
        <v>-</v>
      </c>
    </row>
    <row r="275" spans="1:6" ht="12.75" customHeight="1" x14ac:dyDescent="0.2">
      <c r="A275" s="63">
        <v>3811</v>
      </c>
      <c r="B275" s="64" t="s">
        <v>542</v>
      </c>
      <c r="C275" s="247" t="s">
        <v>543</v>
      </c>
      <c r="D275" s="194">
        <v>0</v>
      </c>
      <c r="E275" s="194">
        <v>648.29999999999995</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2543163.6200000006</v>
      </c>
      <c r="E299" s="60">
        <f>E152-E297+E298</f>
        <v>3184180.14</v>
      </c>
      <c r="F299" s="45">
        <f t="shared" si="68"/>
        <v>125.20547694843162</v>
      </c>
    </row>
    <row r="300" spans="1:6" ht="12.75" customHeight="1" x14ac:dyDescent="0.2">
      <c r="A300" s="63" t="s">
        <v>581</v>
      </c>
      <c r="B300" s="64" t="s">
        <v>592</v>
      </c>
      <c r="C300" s="247" t="s">
        <v>593</v>
      </c>
      <c r="D300" s="60">
        <f>IF(D6&gt;=D299,D6-D299,0)</f>
        <v>2894.9599999994971</v>
      </c>
      <c r="E300" s="60">
        <f>IF(E6&gt;=E299,E6-E299,0)</f>
        <v>0</v>
      </c>
      <c r="F300" s="45">
        <f t="shared" si="68"/>
        <v>0</v>
      </c>
    </row>
    <row r="301" spans="1:6" ht="12.75" customHeight="1" x14ac:dyDescent="0.2">
      <c r="A301" s="63" t="s">
        <v>581</v>
      </c>
      <c r="B301" s="64" t="s">
        <v>594</v>
      </c>
      <c r="C301" s="247" t="s">
        <v>595</v>
      </c>
      <c r="D301" s="60">
        <f>IF(D299&gt;=D6,D299-D6,0)</f>
        <v>0</v>
      </c>
      <c r="E301" s="60">
        <f>IF(E299&gt;=E6,E299-E6,0)</f>
        <v>199790.49000000022</v>
      </c>
      <c r="F301" s="45" t="str">
        <f t="shared" si="68"/>
        <v>-</v>
      </c>
    </row>
    <row r="302" spans="1:6" ht="12.75" customHeight="1" x14ac:dyDescent="0.2">
      <c r="A302" s="63">
        <v>92211</v>
      </c>
      <c r="B302" s="64" t="s">
        <v>596</v>
      </c>
      <c r="C302" s="247" t="s">
        <v>597</v>
      </c>
      <c r="D302" s="194">
        <v>20034.72</v>
      </c>
      <c r="E302" s="194">
        <v>0</v>
      </c>
      <c r="F302" s="45">
        <f t="shared" si="68"/>
        <v>0</v>
      </c>
    </row>
    <row r="303" spans="1:6" ht="12.75" customHeight="1" x14ac:dyDescent="0.2">
      <c r="A303" s="63">
        <v>92221</v>
      </c>
      <c r="B303" s="64" t="s">
        <v>598</v>
      </c>
      <c r="C303" s="247" t="s">
        <v>599</v>
      </c>
      <c r="D303" s="194">
        <v>0</v>
      </c>
      <c r="E303" s="194">
        <v>175.69</v>
      </c>
      <c r="F303" s="45" t="str">
        <f t="shared" si="68"/>
        <v>-</v>
      </c>
    </row>
    <row r="304" spans="1:6" ht="12.75" customHeight="1" x14ac:dyDescent="0.2">
      <c r="A304" s="63">
        <v>96</v>
      </c>
      <c r="B304" s="220" t="s">
        <v>600</v>
      </c>
      <c r="C304" s="247" t="s">
        <v>601</v>
      </c>
      <c r="D304" s="194">
        <v>11623.26</v>
      </c>
      <c r="E304" s="194">
        <v>230192.74</v>
      </c>
      <c r="F304" s="45">
        <f t="shared" si="68"/>
        <v>1980.4490306506088</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18758.75</v>
      </c>
      <c r="E360" s="60">
        <f t="shared" si="86"/>
        <v>19411.169999999998</v>
      </c>
      <c r="F360" s="45">
        <f t="shared" si="72"/>
        <v>103.47795028986472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18758.75</v>
      </c>
      <c r="E373" s="60">
        <f t="shared" si="90"/>
        <v>19411.169999999998</v>
      </c>
      <c r="F373" s="45">
        <f t="shared" si="72"/>
        <v>103.47795028986472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3857.59</v>
      </c>
      <c r="E379" s="60">
        <f t="shared" si="92"/>
        <v>3253.87</v>
      </c>
      <c r="F379" s="45">
        <f t="shared" si="72"/>
        <v>84.349814262272545</v>
      </c>
    </row>
    <row r="380" spans="1:6" ht="12.75" customHeight="1" x14ac:dyDescent="0.2">
      <c r="A380" s="63">
        <v>4221</v>
      </c>
      <c r="B380" s="64" t="s">
        <v>647</v>
      </c>
      <c r="C380" s="247" t="s">
        <v>739</v>
      </c>
      <c r="D380" s="194">
        <v>0</v>
      </c>
      <c r="E380" s="194">
        <v>2578.34</v>
      </c>
      <c r="F380" s="45" t="str">
        <f t="shared" si="72"/>
        <v>-</v>
      </c>
    </row>
    <row r="381" spans="1:6" ht="12.75" customHeight="1" x14ac:dyDescent="0.2">
      <c r="A381" s="63">
        <v>4222</v>
      </c>
      <c r="B381" s="64" t="s">
        <v>740</v>
      </c>
      <c r="C381" s="247" t="s">
        <v>741</v>
      </c>
      <c r="D381" s="194">
        <v>3057.59</v>
      </c>
      <c r="E381" s="194"/>
      <c r="F381" s="45">
        <f t="shared" si="72"/>
        <v>0</v>
      </c>
    </row>
    <row r="382" spans="1:6" ht="12.75" customHeight="1" x14ac:dyDescent="0.2">
      <c r="A382" s="63">
        <v>4223</v>
      </c>
      <c r="B382" s="64" t="s">
        <v>651</v>
      </c>
      <c r="C382" s="247" t="s">
        <v>742</v>
      </c>
      <c r="D382" s="194">
        <v>800</v>
      </c>
      <c r="E382" s="194">
        <v>675.53</v>
      </c>
      <c r="F382" s="45">
        <f t="shared" si="72"/>
        <v>84.441249999999997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14901.16</v>
      </c>
      <c r="E393" s="60">
        <f t="shared" si="94"/>
        <v>16157.3</v>
      </c>
      <c r="F393" s="45">
        <f t="shared" si="72"/>
        <v>108.42981351787377</v>
      </c>
    </row>
    <row r="394" spans="1:6" ht="12.75" customHeight="1" x14ac:dyDescent="0.2">
      <c r="A394" s="63">
        <v>4241</v>
      </c>
      <c r="B394" s="64" t="s">
        <v>756</v>
      </c>
      <c r="C394" s="247" t="s">
        <v>757</v>
      </c>
      <c r="D394" s="194">
        <v>14901.16</v>
      </c>
      <c r="E394" s="194">
        <v>16157.3</v>
      </c>
      <c r="F394" s="45">
        <f t="shared" si="72"/>
        <v>108.42981351787377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18758.75</v>
      </c>
      <c r="E418" s="60">
        <f t="shared" si="102"/>
        <v>19411.169999999998</v>
      </c>
      <c r="F418" s="45">
        <f t="shared" si="72"/>
        <v>103.47795028986472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2546058.58</v>
      </c>
      <c r="E422" s="60">
        <f>E6+E308</f>
        <v>2984389.65</v>
      </c>
      <c r="F422" s="45">
        <f t="shared" si="72"/>
        <v>117.21606381892438</v>
      </c>
    </row>
    <row r="423" spans="1:6" ht="12.75" customHeight="1" x14ac:dyDescent="0.2">
      <c r="A423" s="63" t="s">
        <v>581</v>
      </c>
      <c r="B423" s="64" t="s">
        <v>804</v>
      </c>
      <c r="C423" s="247" t="s">
        <v>805</v>
      </c>
      <c r="D423" s="60">
        <f t="shared" ref="D423:E423" si="103">D299+D360</f>
        <v>2561922.3700000006</v>
      </c>
      <c r="E423" s="60">
        <f t="shared" si="103"/>
        <v>3203591.31</v>
      </c>
      <c r="F423" s="45">
        <f t="shared" si="72"/>
        <v>125.04638499253198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15863.790000000503</v>
      </c>
      <c r="E425" s="60">
        <f t="shared" si="105"/>
        <v>219201.66000000015</v>
      </c>
      <c r="F425" s="45">
        <f t="shared" si="72"/>
        <v>1381.7735862615</v>
      </c>
    </row>
    <row r="426" spans="1:6" ht="12.75" customHeight="1" x14ac:dyDescent="0.2">
      <c r="A426" s="251" t="s">
        <v>810</v>
      </c>
      <c r="B426" s="183" t="s">
        <v>811</v>
      </c>
      <c r="C426" s="252" t="s">
        <v>812</v>
      </c>
      <c r="D426" s="60">
        <f t="shared" ref="D426:E426" si="106">IF(D302-D303+D419-D420&gt;=0,D302-D303+D419-D420,0)</f>
        <v>20034.72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175.69</v>
      </c>
      <c r="F427" s="45" t="str">
        <f t="shared" si="72"/>
        <v>-</v>
      </c>
    </row>
    <row r="428" spans="1:6" ht="24" x14ac:dyDescent="0.2">
      <c r="A428" s="249" t="s">
        <v>815</v>
      </c>
      <c r="B428" s="243" t="s">
        <v>816</v>
      </c>
      <c r="C428" s="250" t="s">
        <v>817</v>
      </c>
      <c r="D428" s="81">
        <f t="shared" ref="D428:E428" si="108">D304+D421</f>
        <v>11623.26</v>
      </c>
      <c r="E428" s="81">
        <f t="shared" si="108"/>
        <v>230192.74</v>
      </c>
      <c r="F428" s="61">
        <f t="shared" si="72"/>
        <v>1980.4490306506088</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2546058.58</v>
      </c>
      <c r="E643" s="60">
        <f>E422+E430</f>
        <v>2984389.65</v>
      </c>
      <c r="F643" s="45">
        <f t="shared" si="109"/>
        <v>117.21606381892438</v>
      </c>
    </row>
    <row r="644" spans="1:6" ht="12.75" customHeight="1" x14ac:dyDescent="0.2">
      <c r="A644" s="63" t="s">
        <v>581</v>
      </c>
      <c r="B644" s="64" t="s">
        <v>1237</v>
      </c>
      <c r="C644" s="247" t="s">
        <v>1238</v>
      </c>
      <c r="D644" s="60">
        <f>D423+D535</f>
        <v>2561922.3700000006</v>
      </c>
      <c r="E644" s="60">
        <f>E423+E535</f>
        <v>3203591.31</v>
      </c>
      <c r="F644" s="45">
        <f t="shared" si="109"/>
        <v>125.04638499253198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15863.790000000503</v>
      </c>
      <c r="E646" s="60">
        <f t="shared" si="164"/>
        <v>219201.66000000015</v>
      </c>
      <c r="F646" s="45">
        <f t="shared" si="109"/>
        <v>1381.7735862615</v>
      </c>
    </row>
    <row r="647" spans="1:6" ht="24" x14ac:dyDescent="0.2">
      <c r="A647" s="251" t="s">
        <v>1243</v>
      </c>
      <c r="B647" s="64" t="s">
        <v>1244</v>
      </c>
      <c r="C647" s="252" t="s">
        <v>1243</v>
      </c>
      <c r="D647" s="60">
        <f>IF(D426-D427+D641-D642&gt;=0,D426-D427+D641-D642,0)</f>
        <v>20034.72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175.69</v>
      </c>
      <c r="F648" s="45" t="str">
        <f t="shared" si="109"/>
        <v>-</v>
      </c>
    </row>
    <row r="649" spans="1:6" ht="24" x14ac:dyDescent="0.2">
      <c r="A649" s="63" t="s">
        <v>581</v>
      </c>
      <c r="B649" s="64" t="s">
        <v>1247</v>
      </c>
      <c r="C649" s="247" t="s">
        <v>1248</v>
      </c>
      <c r="D649" s="60">
        <f t="shared" ref="D649:E649" si="165">IF(D645+D647-D646-D648&gt;=0,D645+D647-D646-D648,0)</f>
        <v>4170.9299999994982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219377.35000000015</v>
      </c>
      <c r="F650" s="45" t="str">
        <f t="shared" si="109"/>
        <v>-</v>
      </c>
    </row>
    <row r="651" spans="1:6" ht="24" x14ac:dyDescent="0.2">
      <c r="A651" s="249" t="s">
        <v>1251</v>
      </c>
      <c r="B651" s="184" t="s">
        <v>1252</v>
      </c>
      <c r="C651" s="250" t="s">
        <v>1251</v>
      </c>
      <c r="D651" s="196">
        <v>192068.74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44157.18</v>
      </c>
      <c r="E653" s="194">
        <v>37881.129999999997</v>
      </c>
      <c r="F653" s="45">
        <f t="shared" ref="F653:F740" si="167">IF(D653&lt;&gt;0,IF(E653/D653&gt;=100,"&gt;&gt;100",E653/D653*100),"-")</f>
        <v>85.787022631427092</v>
      </c>
    </row>
    <row r="654" spans="1:6" ht="12.75" customHeight="1" x14ac:dyDescent="0.2">
      <c r="A654" s="63" t="s">
        <v>1256</v>
      </c>
      <c r="B654" s="64" t="s">
        <v>1257</v>
      </c>
      <c r="C654" s="247" t="s">
        <v>1256</v>
      </c>
      <c r="D654" s="194">
        <v>294254</v>
      </c>
      <c r="E654" s="194">
        <v>395275.16</v>
      </c>
      <c r="F654" s="45">
        <f t="shared" si="167"/>
        <v>134.3312784193248</v>
      </c>
    </row>
    <row r="655" spans="1:6" ht="12.75" customHeight="1" x14ac:dyDescent="0.2">
      <c r="A655" s="63" t="s">
        <v>1258</v>
      </c>
      <c r="B655" s="64" t="s">
        <v>1259</v>
      </c>
      <c r="C655" s="247" t="s">
        <v>1258</v>
      </c>
      <c r="D655" s="194">
        <v>300530.05</v>
      </c>
      <c r="E655" s="194">
        <v>406901.13</v>
      </c>
      <c r="F655" s="45">
        <f t="shared" si="167"/>
        <v>135.39449050103309</v>
      </c>
    </row>
    <row r="656" spans="1:6" ht="24" x14ac:dyDescent="0.2">
      <c r="A656" s="63">
        <v>11</v>
      </c>
      <c r="B656" s="64" t="s">
        <v>1260</v>
      </c>
      <c r="C656" s="247" t="s">
        <v>1261</v>
      </c>
      <c r="D656" s="60">
        <f t="shared" ref="D656:E656" si="168">+D653+D654-D655</f>
        <v>37881.130000000005</v>
      </c>
      <c r="E656" s="60">
        <f t="shared" si="168"/>
        <v>26255.159999999974</v>
      </c>
      <c r="F656" s="45">
        <f t="shared" si="167"/>
        <v>69.309336865082884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100</v>
      </c>
      <c r="E658" s="253">
        <v>100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100</v>
      </c>
      <c r="E660" s="253">
        <v>100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500</v>
      </c>
      <c r="E670" s="194"/>
      <c r="F670" s="45">
        <f t="shared" si="167"/>
        <v>0</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2210506.02</v>
      </c>
      <c r="E683" s="192">
        <v>2593812.4900000002</v>
      </c>
      <c r="F683" s="71">
        <f t="shared" si="167"/>
        <v>117.34021380317255</v>
      </c>
    </row>
    <row r="684" spans="1:6" ht="24" x14ac:dyDescent="0.2">
      <c r="A684" s="70">
        <v>63613</v>
      </c>
      <c r="B684" s="182" t="s">
        <v>1317</v>
      </c>
      <c r="C684" s="278" t="s">
        <v>1318</v>
      </c>
      <c r="D684" s="192">
        <v>2795.24</v>
      </c>
      <c r="E684" s="192">
        <v>3906.58</v>
      </c>
      <c r="F684" s="71">
        <f t="shared" si="167"/>
        <v>139.75830340149685</v>
      </c>
    </row>
    <row r="685" spans="1:6" ht="24" x14ac:dyDescent="0.2">
      <c r="A685" s="63">
        <v>63622</v>
      </c>
      <c r="B685" s="244" t="s">
        <v>1319</v>
      </c>
      <c r="C685" s="247" t="s">
        <v>1320</v>
      </c>
      <c r="D685" s="194">
        <v>0</v>
      </c>
      <c r="E685" s="194">
        <v>14309.56</v>
      </c>
      <c r="F685" s="45" t="str">
        <f t="shared" si="167"/>
        <v>-</v>
      </c>
    </row>
    <row r="686" spans="1:6" ht="24" x14ac:dyDescent="0.2">
      <c r="A686" s="63">
        <v>63623</v>
      </c>
      <c r="B686" s="244" t="s">
        <v>1321</v>
      </c>
      <c r="C686" s="247" t="s">
        <v>1322</v>
      </c>
      <c r="D686" s="194">
        <v>570</v>
      </c>
      <c r="E686" s="194">
        <v>420</v>
      </c>
      <c r="F686" s="45">
        <f t="shared" si="167"/>
        <v>73.68421052631578</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54874.080000000002</v>
      </c>
      <c r="E702" s="192">
        <v>2142.6799999999998</v>
      </c>
      <c r="F702" s="71">
        <f t="shared" si="167"/>
        <v>3.904721500570032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2440</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43875.54</v>
      </c>
      <c r="E724" s="192">
        <v>47512.66</v>
      </c>
      <c r="F724" s="71">
        <f t="shared" si="167"/>
        <v>108.28963016751476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6145.49</v>
      </c>
      <c r="F732" s="71">
        <f t="shared" si="167"/>
        <v>267.20799690419977</v>
      </c>
    </row>
    <row r="733" spans="1:6" ht="12.75" customHeight="1" x14ac:dyDescent="0.2">
      <c r="A733" s="70">
        <v>31215</v>
      </c>
      <c r="B733" s="65" t="s">
        <v>1395</v>
      </c>
      <c r="C733" s="278" t="s">
        <v>1396</v>
      </c>
      <c r="D733" s="192">
        <v>3411.8</v>
      </c>
      <c r="E733" s="192">
        <v>3090.08</v>
      </c>
      <c r="F733" s="71">
        <f t="shared" si="167"/>
        <v>90.570373409930241</v>
      </c>
    </row>
    <row r="734" spans="1:6" ht="12.75" customHeight="1" x14ac:dyDescent="0.2">
      <c r="A734" s="70">
        <v>32121</v>
      </c>
      <c r="B734" s="65" t="s">
        <v>1397</v>
      </c>
      <c r="C734" s="278" t="s">
        <v>1398</v>
      </c>
      <c r="D734" s="192">
        <v>52524.98</v>
      </c>
      <c r="E734" s="192">
        <v>66717.539999999994</v>
      </c>
      <c r="F734" s="71">
        <f t="shared" si="167"/>
        <v>127.02059096452771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248.2</v>
      </c>
      <c r="E736" s="194">
        <v>4800</v>
      </c>
      <c r="F736" s="45">
        <f t="shared" si="167"/>
        <v>1933.9242546333601</v>
      </c>
    </row>
    <row r="737" spans="1:6" ht="12.75" customHeight="1" x14ac:dyDescent="0.2">
      <c r="A737" s="63" t="s">
        <v>1403</v>
      </c>
      <c r="B737" s="64" t="s">
        <v>1404</v>
      </c>
      <c r="C737" s="247" t="s">
        <v>1403</v>
      </c>
      <c r="D737" s="194">
        <v>0</v>
      </c>
      <c r="E737" s="194">
        <v>239.89</v>
      </c>
      <c r="F737" s="45" t="str">
        <f t="shared" si="167"/>
        <v>-</v>
      </c>
    </row>
    <row r="738" spans="1:6" ht="12.75" customHeight="1" x14ac:dyDescent="0.2">
      <c r="A738" s="63" t="s">
        <v>1405</v>
      </c>
      <c r="B738" s="64" t="s">
        <v>1406</v>
      </c>
      <c r="C738" s="247" t="s">
        <v>1405</v>
      </c>
      <c r="D738" s="194">
        <v>20757.080000000002</v>
      </c>
      <c r="E738" s="194">
        <v>6052.33</v>
      </c>
      <c r="F738" s="45">
        <f t="shared" si="167"/>
        <v>29.15790660343362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5154.66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21887.94</v>
      </c>
      <c r="E850" s="194">
        <v>23535.54</v>
      </c>
      <c r="F850" s="45">
        <f t="shared" si="169"/>
        <v>107.52743291511217</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E276" sqref="E2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2116119.9499999997</v>
      </c>
      <c r="E6" s="180">
        <f t="shared" si="0"/>
        <v>2075515.4200000002</v>
      </c>
      <c r="F6" s="181">
        <f t="shared" ref="F6:F298" si="1">IF(D6&gt;0,IF(E6/D6&gt;=100,"&gt;&gt;100",E6/D6*100),"-")</f>
        <v>98.081180133479691</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1873615.15</v>
      </c>
      <c r="E7" s="79">
        <f t="shared" si="2"/>
        <v>1814468.0100000002</v>
      </c>
      <c r="F7" s="71">
        <f t="shared" si="1"/>
        <v>96.843154262496242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199183.75</v>
      </c>
      <c r="E8" s="79">
        <f>E9+E10-E11</f>
        <v>199183.75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199183.75</v>
      </c>
      <c r="E9" s="192">
        <v>199183.75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1674431.4</v>
      </c>
      <c r="E12" s="79">
        <f t="shared" si="3"/>
        <v>1615284.2600000002</v>
      </c>
      <c r="F12" s="71">
        <f t="shared" si="1"/>
        <v>96.467628354317796</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1528224.59</v>
      </c>
      <c r="E13" s="79">
        <f t="shared" si="4"/>
        <v>1502400.1500000001</v>
      </c>
      <c r="F13" s="71">
        <f t="shared" si="1"/>
        <v>98.310167224831787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2034891.05</v>
      </c>
      <c r="E15" s="192">
        <v>2034891.05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31064.35</v>
      </c>
      <c r="E17" s="192">
        <v>31064.35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537730.81000000006</v>
      </c>
      <c r="E18" s="192">
        <v>563555.25</v>
      </c>
      <c r="F18" s="71">
        <f t="shared" si="1"/>
        <v>104.80248472279278</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131152.14999999997</v>
      </c>
      <c r="E19" s="79">
        <f t="shared" si="5"/>
        <v>95695.609999999986</v>
      </c>
      <c r="F19" s="71">
        <f t="shared" si="1"/>
        <v>72.965338349390393</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377167.33</v>
      </c>
      <c r="E20" s="192">
        <v>381939.59</v>
      </c>
      <c r="F20" s="71">
        <f t="shared" si="1"/>
        <v>101.26528986484593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15451.23</v>
      </c>
      <c r="E21" s="192">
        <v>15294.16</v>
      </c>
      <c r="F21" s="71">
        <f t="shared" si="1"/>
        <v>98.983446625284856</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31351.26</v>
      </c>
      <c r="E22" s="192">
        <v>31539.03</v>
      </c>
      <c r="F22" s="71">
        <f t="shared" si="1"/>
        <v>100.59892329686271</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1332.97</v>
      </c>
      <c r="E24" s="192">
        <v>1332.97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100777.73</v>
      </c>
      <c r="E25" s="192">
        <v>100202.5</v>
      </c>
      <c r="F25" s="71">
        <f t="shared" si="1"/>
        <v>99.429209211201737</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79216.83</v>
      </c>
      <c r="E26" s="192">
        <v>76272.84</v>
      </c>
      <c r="F26" s="71">
        <f t="shared" si="1"/>
        <v>96.283630637580416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474145.2</v>
      </c>
      <c r="E28" s="192">
        <v>510885.48</v>
      </c>
      <c r="F28" s="71">
        <f t="shared" si="1"/>
        <v>107.74874025931295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15054.660000000003</v>
      </c>
      <c r="E35" s="79">
        <f t="shared" si="7"/>
        <v>17188.5</v>
      </c>
      <c r="F35" s="71">
        <f t="shared" si="1"/>
        <v>114.17395012574177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120036.14</v>
      </c>
      <c r="E36" s="192">
        <v>136193.44</v>
      </c>
      <c r="F36" s="71">
        <f t="shared" si="1"/>
        <v>113.46036285405378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104981.48</v>
      </c>
      <c r="E40" s="192">
        <v>119004.94</v>
      </c>
      <c r="F40" s="71">
        <f t="shared" si="1"/>
        <v>113.35803229293396</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1017.19</v>
      </c>
      <c r="E47" s="192">
        <v>1017.19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1017.19</v>
      </c>
      <c r="E50" s="192">
        <v>1017.19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111735</v>
      </c>
      <c r="E54" s="192">
        <v>113023.55</v>
      </c>
      <c r="F54" s="71">
        <f t="shared" si="1"/>
        <v>101.15321967154429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111735</v>
      </c>
      <c r="E55" s="192">
        <v>113023.55</v>
      </c>
      <c r="F55" s="71">
        <f t="shared" si="1"/>
        <v>101.15321967154429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242504.8</v>
      </c>
      <c r="E69" s="79">
        <f>E70+E82+E88+E119+E135+E147+E165+E171</f>
        <v>261047.40999999997</v>
      </c>
      <c r="F69" s="71">
        <f t="shared" si="1"/>
        <v>107.64628576424053</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37881.129999999997</v>
      </c>
      <c r="E70" s="79">
        <f t="shared" si="12"/>
        <v>26255.16</v>
      </c>
      <c r="F70" s="71">
        <f t="shared" si="1"/>
        <v>69.309336865082955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37881.129999999997</v>
      </c>
      <c r="E71" s="79">
        <f t="shared" si="13"/>
        <v>26255.16</v>
      </c>
      <c r="F71" s="71">
        <f t="shared" si="1"/>
        <v>69.309336865082955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37881.129999999997</v>
      </c>
      <c r="E73" s="192">
        <v>26255.16</v>
      </c>
      <c r="F73" s="71">
        <f t="shared" si="1"/>
        <v>69.309336865082955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931.67</v>
      </c>
      <c r="E82" s="79">
        <f>SUM(E83:E85)-E86+E87</f>
        <v>4599.51</v>
      </c>
      <c r="F82" s="71">
        <f t="shared" si="1"/>
        <v>493.68445908959188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931.67</v>
      </c>
      <c r="E87" s="192">
        <v>4599.51</v>
      </c>
      <c r="F87" s="71">
        <f t="shared" si="1"/>
        <v>493.68445908959188</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11623.26</v>
      </c>
      <c r="E147" s="79">
        <f t="shared" si="24"/>
        <v>230192.74</v>
      </c>
      <c r="F147" s="71">
        <f t="shared" si="1"/>
        <v>1980.4490306506088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5962.64</v>
      </c>
      <c r="E150" s="79">
        <f t="shared" si="25"/>
        <v>225669.22</v>
      </c>
      <c r="F150" s="71">
        <f t="shared" si="1"/>
        <v>3784.7198556344169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220848.77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5962.64</v>
      </c>
      <c r="E158" s="192">
        <v>4820.45</v>
      </c>
      <c r="F158" s="71">
        <f t="shared" si="1"/>
        <v>80.84422336414741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265.44</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5395.18</v>
      </c>
      <c r="E160" s="192">
        <v>4523.5200000000004</v>
      </c>
      <c r="F160" s="71">
        <f t="shared" si="1"/>
        <v>83.843727178703958</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192068.74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192068.74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2116119.9499999997</v>
      </c>
      <c r="E176" s="79">
        <f>E177+E251</f>
        <v>2075515.42</v>
      </c>
      <c r="F176" s="71">
        <f t="shared" si="1"/>
        <v>98.081180133479677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226710.61000000002</v>
      </c>
      <c r="E177" s="79">
        <f>E178+E197+E203+E219+E247+E248</f>
        <v>250232.02000000002</v>
      </c>
      <c r="F177" s="71">
        <f t="shared" si="1"/>
        <v>110.37508125446797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212199.24000000002</v>
      </c>
      <c r="E178" s="79">
        <f>SUM(E179:E181)+E185+E186+SUM(E194:E196)</f>
        <v>225390.2</v>
      </c>
      <c r="F178" s="71">
        <f t="shared" si="1"/>
        <v>106.21630878602582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191565.98</v>
      </c>
      <c r="E179" s="192">
        <v>209063.46</v>
      </c>
      <c r="F179" s="71">
        <f t="shared" si="1"/>
        <v>109.13391824581795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18281.62</v>
      </c>
      <c r="E180" s="192">
        <v>16202.92</v>
      </c>
      <c r="F180" s="71">
        <f t="shared" si="1"/>
        <v>88.629563463194188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97.91</v>
      </c>
      <c r="E181" s="79">
        <f t="shared" si="28"/>
        <v>123.82</v>
      </c>
      <c r="F181" s="71">
        <f t="shared" si="1"/>
        <v>126.46307833724848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97.91</v>
      </c>
      <c r="E184" s="192">
        <v>123.82</v>
      </c>
      <c r="F184" s="71">
        <f t="shared" si="1"/>
        <v>126.46307833724848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2253.73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14511.37</v>
      </c>
      <c r="E197" s="79">
        <f>SUM(E198:E202)</f>
        <v>15053.34</v>
      </c>
      <c r="F197" s="71">
        <f t="shared" si="1"/>
        <v>103.73479554308105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14511.37</v>
      </c>
      <c r="E199" s="192">
        <v>15053.34</v>
      </c>
      <c r="F199" s="71">
        <f t="shared" ref="F199:F202" si="30">IF(D199&gt;0,IF(E199/D199&gt;=100,"&gt;&gt;100",E199/D199*100),"-")</f>
        <v>103.73479554308105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9788.48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1889409.3399999999</v>
      </c>
      <c r="E251" s="79">
        <f>+E252+E255-E264+E274+E291</f>
        <v>1825283.4</v>
      </c>
      <c r="F251" s="71">
        <f t="shared" si="1"/>
        <v>96.60603244398061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1873615.15</v>
      </c>
      <c r="E252" s="79">
        <f>E253-E254</f>
        <v>1814468.01</v>
      </c>
      <c r="F252" s="71">
        <f t="shared" si="1"/>
        <v>96.843154262496228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1873615.15</v>
      </c>
      <c r="E253" s="192">
        <v>1814468.01</v>
      </c>
      <c r="F253" s="71">
        <f t="shared" si="1"/>
        <v>96.843154262496228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4170.93</v>
      </c>
      <c r="E255" s="79">
        <f>E256-E260</f>
        <v>-219377.35</v>
      </c>
      <c r="F255" s="71">
        <f t="shared" si="1"/>
        <v>-5259.6747008460934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18096.29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18096.29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13925.36</v>
      </c>
      <c r="E260" s="79">
        <f>SUM(E261:E263)</f>
        <v>219377.35</v>
      </c>
      <c r="F260" s="71">
        <f t="shared" si="1"/>
        <v>1575.3800978933398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203939.81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13925.36</v>
      </c>
      <c r="E262" s="192">
        <v>15437.54</v>
      </c>
      <c r="F262" s="71">
        <f t="shared" si="1"/>
        <v>110.85918066032046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11623.26</v>
      </c>
      <c r="E274" s="79">
        <f>SUM(E275:E277)+SUM(E286:E290)</f>
        <v>230192.74</v>
      </c>
      <c r="F274" s="71">
        <f t="shared" si="1"/>
        <v>1980.4490306506088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5962.64</v>
      </c>
      <c r="E277" s="79">
        <f>SUM(E278:E285)</f>
        <v>225669.22</v>
      </c>
      <c r="F277" s="71">
        <f t="shared" si="39"/>
        <v>3784.7198556344169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220848.77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327">
        <v>5962.64</v>
      </c>
      <c r="E285" s="192">
        <v>4820.45</v>
      </c>
      <c r="F285" s="71">
        <f t="shared" si="39"/>
        <v>80.84422336414741</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265.44</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5395.18</v>
      </c>
      <c r="E287" s="192">
        <v>4523.5200000000004</v>
      </c>
      <c r="F287" s="71">
        <f t="shared" si="39"/>
        <v>83.843727178703958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8475.6200000000008</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8475.6200000000008</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11623.26</v>
      </c>
      <c r="E303" s="192">
        <v>230192.74</v>
      </c>
      <c r="F303" s="71">
        <f t="shared" si="43"/>
        <v>1980.4490306506088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931.67</v>
      </c>
      <c r="E308" s="192">
        <v>4599.51</v>
      </c>
      <c r="F308" s="71">
        <f t="shared" si="43"/>
        <v>493.68445908959188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212199.24</v>
      </c>
      <c r="E337" s="192">
        <v>225390.2</v>
      </c>
      <c r="F337" s="71">
        <f t="shared" si="43"/>
        <v>106.21630878602582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14511.37</v>
      </c>
      <c r="E339" s="192">
        <v>15053.34</v>
      </c>
      <c r="F339" s="71">
        <f t="shared" si="43"/>
        <v>103.73479554308105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2253.73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v>0</v>
      </c>
      <c r="E377" s="192">
        <v>7826.62</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1961.86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8475.6200000000008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2" operator="lessThan">
      <formula>0</formula>
    </cfRule>
  </conditionalFormatting>
  <conditionalFormatting sqref="D176:E250">
    <cfRule type="cellIs" dxfId="23" priority="8" operator="lessThan">
      <formula>0</formula>
    </cfRule>
  </conditionalFormatting>
  <conditionalFormatting sqref="D254:E254">
    <cfRule type="cellIs" dxfId="22" priority="13" operator="lessThan">
      <formula>0</formula>
    </cfRule>
  </conditionalFormatting>
  <conditionalFormatting sqref="D256:E284 D286:E298 E285">
    <cfRule type="cellIs" dxfId="21" priority="5" operator="lessThan">
      <formula>0</formula>
    </cfRule>
  </conditionalFormatting>
  <conditionalFormatting sqref="D300:E396">
    <cfRule type="cellIs" dxfId="20" priority="3" operator="lessThan">
      <formula>0</formula>
    </cfRule>
  </conditionalFormatting>
  <conditionalFormatting sqref="D397:E397">
    <cfRule type="cellIs" dxfId="19" priority="4" operator="lessThan">
      <formula>-0.001</formula>
    </cfRule>
  </conditionalFormatting>
  <conditionalFormatting sqref="D285">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2561922.37</v>
      </c>
      <c r="E114" s="60">
        <f t="shared" si="22"/>
        <v>3203591.31</v>
      </c>
      <c r="F114" s="45">
        <f t="shared" si="1"/>
        <v>125.046384992532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2494251.42</v>
      </c>
      <c r="E115" s="60">
        <f t="shared" si="23"/>
        <v>3130186.18</v>
      </c>
      <c r="F115" s="45">
        <f t="shared" si="1"/>
        <v>125.49601675680313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2494251.42</v>
      </c>
      <c r="E117" s="194">
        <v>3130186.18</v>
      </c>
      <c r="F117" s="45">
        <f t="shared" si="1"/>
        <v>125.49601675680313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67670.95</v>
      </c>
      <c r="E126" s="194">
        <v>73405.13</v>
      </c>
      <c r="F126" s="45">
        <f t="shared" si="1"/>
        <v>108.47362125106861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2561922.37</v>
      </c>
      <c r="E141" s="81">
        <f t="shared" si="28"/>
        <v>3203591.31</v>
      </c>
      <c r="F141" s="61">
        <f t="shared" si="1"/>
        <v>125.046384992532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8029.14</v>
      </c>
      <c r="E5" s="82">
        <f t="shared" si="0"/>
        <v>1400.26</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150.13999999999999</v>
      </c>
      <c r="E6" s="83">
        <f t="shared" si="1"/>
        <v>1400.26</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150.13999999999999</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150.13999999999999</v>
      </c>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1400.26</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v>1400.26</v>
      </c>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7879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7879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7879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226710.61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250232.02000000002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225390.2</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209063.46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16202.92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123.82</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15053.34</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9788.48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226710.61000000002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2253.73</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209945.51</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191565.98</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18281.62</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97.91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14511.37</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250232.02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250232.02000000002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225390.2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15053.34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9788.48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21422</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3542</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2026-01-27T09:35:14Z</cp:lastPrinted>
  <dcterms:created xsi:type="dcterms:W3CDTF">2022-04-01T05:14:30Z</dcterms:created>
  <dcterms:modified xsi:type="dcterms:W3CDTF">2026-02-13T12:58:36Z</dcterms:modified>
</cp:coreProperties>
</file>